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60" windowWidth="19200" windowHeight="11736" tabRatio="869" activeTab="10"/>
  </bookViews>
  <sheets>
    <sheet name="Ranglijst" sheetId="28" r:id="rId1"/>
    <sheet name="Hfdkw" sheetId="2" r:id="rId2"/>
    <sheet name="HK p1" sheetId="20" r:id="rId3"/>
    <sheet name="HK p2" sheetId="21" r:id="rId4"/>
    <sheet name="HK p3" sheetId="22" r:id="rId5"/>
    <sheet name="HK p4" sheetId="23" r:id="rId6"/>
    <sheet name="HK p5" sheetId="24" r:id="rId7"/>
    <sheet name="HK p6" sheetId="25" r:id="rId8"/>
    <sheet name="HK p7" sheetId="26" r:id="rId9"/>
    <sheet name="HK p8" sheetId="27" r:id="rId10"/>
    <sheet name="Uitslagen poules" sheetId="29" r:id="rId11"/>
    <sheet name="(Eind)standen poules" sheetId="30" r:id="rId12"/>
    <sheet name="Eindstand" sheetId="31" r:id="rId13"/>
  </sheets>
  <externalReferences>
    <externalReference r:id="rId14"/>
    <externalReference r:id="rId15"/>
  </externalReferences>
  <definedNames>
    <definedName name="_xlnm.Print_Area" localSheetId="1">Hfdkw!$A$1:$F$32</definedName>
    <definedName name="_xlnm.Print_Area" localSheetId="2">'HK p1'!$A$1:$J$19</definedName>
    <definedName name="_xlnm.Print_Area" localSheetId="3">'HK p2'!$A$1:$K$18</definedName>
    <definedName name="_xlnm.Print_Area" localSheetId="4">'HK p3'!$A$1:$K$18</definedName>
    <definedName name="_xlnm.Print_Area" localSheetId="5">'HK p4'!$A$1:$K$18</definedName>
    <definedName name="_xlnm.Print_Area" localSheetId="6">'HK p5'!$A$1:$K$18</definedName>
    <definedName name="_xlnm.Print_Area" localSheetId="7">'HK p6'!$A$1:$K$18</definedName>
    <definedName name="_xlnm.Print_Area" localSheetId="8">'HK p7'!$A$1:$K$18</definedName>
    <definedName name="_xlnm.Print_Area" localSheetId="9">'HK p8'!$A$1:$K$18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20" l="1"/>
  <c r="C15" i="20"/>
  <c r="K6" i="31" l="1"/>
  <c r="A2" i="31"/>
  <c r="I19" i="30" l="1"/>
  <c r="A19" i="30"/>
  <c r="I14" i="30"/>
  <c r="A14" i="30"/>
  <c r="I9" i="30"/>
  <c r="A9" i="30"/>
  <c r="I4" i="30"/>
  <c r="A4" i="30"/>
  <c r="J10" i="29"/>
  <c r="K10" i="29"/>
  <c r="L10" i="29"/>
  <c r="O10" i="29"/>
  <c r="J11" i="29"/>
  <c r="K11" i="29"/>
  <c r="L11" i="29"/>
  <c r="O11" i="29"/>
  <c r="J12" i="29"/>
  <c r="K12" i="29"/>
  <c r="L12" i="29"/>
  <c r="O12" i="29"/>
  <c r="J15" i="29"/>
  <c r="K15" i="29"/>
  <c r="L15" i="29"/>
  <c r="O15" i="29"/>
  <c r="J16" i="29"/>
  <c r="K16" i="29"/>
  <c r="L16" i="29"/>
  <c r="O16" i="29"/>
  <c r="J17" i="29"/>
  <c r="K17" i="29"/>
  <c r="L17" i="29"/>
  <c r="O17" i="29"/>
  <c r="J20" i="29"/>
  <c r="K20" i="29"/>
  <c r="L20" i="29"/>
  <c r="O20" i="29"/>
  <c r="J21" i="29"/>
  <c r="K21" i="29"/>
  <c r="L21" i="29"/>
  <c r="O21" i="29"/>
  <c r="J22" i="29"/>
  <c r="K22" i="29"/>
  <c r="L22" i="29"/>
  <c r="O22" i="29"/>
  <c r="J25" i="29"/>
  <c r="K25" i="29"/>
  <c r="L25" i="29"/>
  <c r="O25" i="29"/>
  <c r="J26" i="29"/>
  <c r="K26" i="29"/>
  <c r="L26" i="29"/>
  <c r="O26" i="29"/>
  <c r="J27" i="29"/>
  <c r="K27" i="29"/>
  <c r="L27" i="29"/>
  <c r="O27" i="29"/>
  <c r="J30" i="29"/>
  <c r="K30" i="29"/>
  <c r="L30" i="29"/>
  <c r="O30" i="29"/>
  <c r="J31" i="29"/>
  <c r="K31" i="29"/>
  <c r="L31" i="29"/>
  <c r="O31" i="29"/>
  <c r="J32" i="29"/>
  <c r="K32" i="29"/>
  <c r="L32" i="29"/>
  <c r="O32" i="29"/>
  <c r="J35" i="29"/>
  <c r="K35" i="29"/>
  <c r="L35" i="29"/>
  <c r="O35" i="29"/>
  <c r="J36" i="29"/>
  <c r="K36" i="29"/>
  <c r="L36" i="29"/>
  <c r="O36" i="29"/>
  <c r="J37" i="29"/>
  <c r="K37" i="29"/>
  <c r="L37" i="29"/>
  <c r="O37" i="29"/>
  <c r="J40" i="29"/>
  <c r="K40" i="29"/>
  <c r="L40" i="29"/>
  <c r="O40" i="29"/>
  <c r="J41" i="29"/>
  <c r="K41" i="29"/>
  <c r="L41" i="29"/>
  <c r="O41" i="29"/>
  <c r="J42" i="29"/>
  <c r="K42" i="29"/>
  <c r="L42" i="29"/>
  <c r="O42" i="29"/>
  <c r="B40" i="29"/>
  <c r="C40" i="29"/>
  <c r="D40" i="29"/>
  <c r="G40" i="29"/>
  <c r="B41" i="29"/>
  <c r="C41" i="29"/>
  <c r="D41" i="29"/>
  <c r="G41" i="29"/>
  <c r="B42" i="29"/>
  <c r="C42" i="29"/>
  <c r="D42" i="29"/>
  <c r="G42" i="29"/>
  <c r="B35" i="29"/>
  <c r="C35" i="29"/>
  <c r="D35" i="29"/>
  <c r="G35" i="29"/>
  <c r="B36" i="29"/>
  <c r="C36" i="29"/>
  <c r="D36" i="29"/>
  <c r="G36" i="29"/>
  <c r="B37" i="29"/>
  <c r="C37" i="29"/>
  <c r="D37" i="29"/>
  <c r="G37" i="29"/>
  <c r="B30" i="29"/>
  <c r="C30" i="29"/>
  <c r="D30" i="29"/>
  <c r="G30" i="29"/>
  <c r="B31" i="29"/>
  <c r="C31" i="29"/>
  <c r="D31" i="29"/>
  <c r="G31" i="29"/>
  <c r="B32" i="29"/>
  <c r="C32" i="29"/>
  <c r="D32" i="29"/>
  <c r="G32" i="29"/>
  <c r="B25" i="29"/>
  <c r="C25" i="29"/>
  <c r="D25" i="29"/>
  <c r="G25" i="29"/>
  <c r="B26" i="29"/>
  <c r="C26" i="29"/>
  <c r="D26" i="29"/>
  <c r="G26" i="29"/>
  <c r="B27" i="29"/>
  <c r="C27" i="29"/>
  <c r="D27" i="29"/>
  <c r="G27" i="29"/>
  <c r="B20" i="29"/>
  <c r="C20" i="29"/>
  <c r="D20" i="29"/>
  <c r="G20" i="29"/>
  <c r="B21" i="29"/>
  <c r="C21" i="29"/>
  <c r="D21" i="29"/>
  <c r="G21" i="29"/>
  <c r="B22" i="29"/>
  <c r="C22" i="29"/>
  <c r="D22" i="29"/>
  <c r="G22" i="29"/>
  <c r="B15" i="29"/>
  <c r="C15" i="29"/>
  <c r="D15" i="29"/>
  <c r="G15" i="29"/>
  <c r="B16" i="29"/>
  <c r="C16" i="29"/>
  <c r="D16" i="29"/>
  <c r="G16" i="29"/>
  <c r="B17" i="29"/>
  <c r="C17" i="29"/>
  <c r="D17" i="29"/>
  <c r="G17" i="29"/>
  <c r="B10" i="29"/>
  <c r="C10" i="29"/>
  <c r="D10" i="29"/>
  <c r="G10" i="29"/>
  <c r="B11" i="29"/>
  <c r="C11" i="29"/>
  <c r="D11" i="29"/>
  <c r="G11" i="29"/>
  <c r="B12" i="29"/>
  <c r="C12" i="29"/>
  <c r="D12" i="29"/>
  <c r="G12" i="29"/>
  <c r="J5" i="29"/>
  <c r="K5" i="29"/>
  <c r="L5" i="29"/>
  <c r="O5" i="29"/>
  <c r="J6" i="29"/>
  <c r="K6" i="29"/>
  <c r="L6" i="29"/>
  <c r="O6" i="29"/>
  <c r="J7" i="29"/>
  <c r="K7" i="29"/>
  <c r="L7" i="29"/>
  <c r="O7" i="29"/>
  <c r="B6" i="29"/>
  <c r="C6" i="29"/>
  <c r="D6" i="29"/>
  <c r="G6" i="29"/>
  <c r="B7" i="29"/>
  <c r="C7" i="29"/>
  <c r="D7" i="29"/>
  <c r="G7" i="29"/>
  <c r="B5" i="29"/>
  <c r="C5" i="29"/>
  <c r="D5" i="29"/>
  <c r="G5" i="29"/>
  <c r="A39" i="29"/>
  <c r="A34" i="29"/>
  <c r="A29" i="29"/>
  <c r="A24" i="29"/>
  <c r="A19" i="29"/>
  <c r="A14" i="29"/>
  <c r="A9" i="29"/>
  <c r="A4" i="29"/>
  <c r="I1" i="27" l="1"/>
  <c r="I1" i="26"/>
  <c r="I1" i="25"/>
  <c r="I1" i="24"/>
  <c r="I1" i="23"/>
  <c r="I1" i="22"/>
  <c r="I1" i="21"/>
  <c r="I1" i="20"/>
  <c r="G18" i="27" l="1"/>
  <c r="M42" i="29" s="1"/>
  <c r="H17" i="27"/>
  <c r="F42" i="29" s="1"/>
  <c r="G17" i="27"/>
  <c r="E42" i="29" s="1"/>
  <c r="H15" i="27"/>
  <c r="G15" i="27"/>
  <c r="M41" i="29" s="1"/>
  <c r="G14" i="27"/>
  <c r="E41" i="29" s="1"/>
  <c r="H12" i="27"/>
  <c r="N40" i="29" s="1"/>
  <c r="G12" i="27"/>
  <c r="M40" i="29" s="1"/>
  <c r="H11" i="27"/>
  <c r="G11" i="27"/>
  <c r="E40" i="29" s="1"/>
  <c r="Q8" i="27"/>
  <c r="P8" i="27"/>
  <c r="I8" i="27"/>
  <c r="O22" i="30" s="1"/>
  <c r="F8" i="27"/>
  <c r="E8" i="27"/>
  <c r="K22" i="30" s="1"/>
  <c r="D8" i="27"/>
  <c r="J22" i="30" s="1"/>
  <c r="Q7" i="27"/>
  <c r="P7" i="27"/>
  <c r="F7" i="27"/>
  <c r="E7" i="27"/>
  <c r="K21" i="30" s="1"/>
  <c r="D7" i="27"/>
  <c r="J21" i="30" s="1"/>
  <c r="Q6" i="27"/>
  <c r="P6" i="27"/>
  <c r="I6" i="27"/>
  <c r="O20" i="30" s="1"/>
  <c r="F6" i="27"/>
  <c r="E6" i="27"/>
  <c r="K20" i="30" s="1"/>
  <c r="D6" i="27"/>
  <c r="J20" i="30" s="1"/>
  <c r="G18" i="26"/>
  <c r="M37" i="29" s="1"/>
  <c r="H17" i="26"/>
  <c r="F37" i="29" s="1"/>
  <c r="G17" i="26"/>
  <c r="E37" i="29" s="1"/>
  <c r="H15" i="26"/>
  <c r="N36" i="29" s="1"/>
  <c r="G15" i="26"/>
  <c r="M36" i="29" s="1"/>
  <c r="G14" i="26"/>
  <c r="E36" i="29" s="1"/>
  <c r="H12" i="26"/>
  <c r="N35" i="29" s="1"/>
  <c r="G12" i="26"/>
  <c r="M35" i="29" s="1"/>
  <c r="G11" i="26"/>
  <c r="E35" i="29" s="1"/>
  <c r="Q8" i="26"/>
  <c r="P8" i="26"/>
  <c r="I8" i="26" s="1"/>
  <c r="G22" i="30" s="1"/>
  <c r="F8" i="26"/>
  <c r="E8" i="26"/>
  <c r="C22" i="30" s="1"/>
  <c r="D8" i="26"/>
  <c r="B22" i="30" s="1"/>
  <c r="Q7" i="26"/>
  <c r="P7" i="26"/>
  <c r="I7" i="26" s="1"/>
  <c r="G21" i="30" s="1"/>
  <c r="F7" i="26"/>
  <c r="E7" i="26"/>
  <c r="C21" i="30" s="1"/>
  <c r="D7" i="26"/>
  <c r="B21" i="30" s="1"/>
  <c r="Q6" i="26"/>
  <c r="P6" i="26"/>
  <c r="F6" i="26"/>
  <c r="E6" i="26"/>
  <c r="C20" i="30" s="1"/>
  <c r="D6" i="26"/>
  <c r="B20" i="30" s="1"/>
  <c r="H18" i="25"/>
  <c r="N32" i="29" s="1"/>
  <c r="G18" i="25"/>
  <c r="M32" i="29" s="1"/>
  <c r="G17" i="25"/>
  <c r="E32" i="29" s="1"/>
  <c r="H15" i="25"/>
  <c r="G15" i="25"/>
  <c r="M31" i="29" s="1"/>
  <c r="H14" i="25"/>
  <c r="F31" i="29" s="1"/>
  <c r="G14" i="25"/>
  <c r="E31" i="29" s="1"/>
  <c r="G12" i="25"/>
  <c r="M30" i="29" s="1"/>
  <c r="H11" i="25"/>
  <c r="F30" i="29" s="1"/>
  <c r="G11" i="25"/>
  <c r="E30" i="29" s="1"/>
  <c r="Q8" i="25"/>
  <c r="P8" i="25"/>
  <c r="I8" i="25"/>
  <c r="O17" i="30" s="1"/>
  <c r="F8" i="25"/>
  <c r="E8" i="25"/>
  <c r="K17" i="30" s="1"/>
  <c r="D8" i="25"/>
  <c r="J17" i="30" s="1"/>
  <c r="Q7" i="25"/>
  <c r="P7" i="25"/>
  <c r="I7" i="25" s="1"/>
  <c r="O16" i="30" s="1"/>
  <c r="M7" i="25"/>
  <c r="H7" i="25" s="1"/>
  <c r="N16" i="30" s="1"/>
  <c r="F7" i="25"/>
  <c r="E7" i="25"/>
  <c r="K16" i="30" s="1"/>
  <c r="D7" i="25"/>
  <c r="J16" i="30" s="1"/>
  <c r="Q6" i="25"/>
  <c r="P6" i="25"/>
  <c r="I6" i="25"/>
  <c r="O15" i="30" s="1"/>
  <c r="F6" i="25"/>
  <c r="L15" i="30" s="1"/>
  <c r="E6" i="25"/>
  <c r="K15" i="30" s="1"/>
  <c r="D6" i="25"/>
  <c r="J15" i="30" s="1"/>
  <c r="H18" i="24"/>
  <c r="N27" i="29" s="1"/>
  <c r="G18" i="24"/>
  <c r="M27" i="29" s="1"/>
  <c r="H17" i="24"/>
  <c r="F27" i="29" s="1"/>
  <c r="G17" i="24"/>
  <c r="E27" i="29" s="1"/>
  <c r="H15" i="24"/>
  <c r="N26" i="29" s="1"/>
  <c r="G15" i="24"/>
  <c r="M26" i="29" s="1"/>
  <c r="G14" i="24"/>
  <c r="E26" i="29" s="1"/>
  <c r="H12" i="24"/>
  <c r="G12" i="24"/>
  <c r="M25" i="29" s="1"/>
  <c r="H11" i="24"/>
  <c r="G11" i="24"/>
  <c r="E25" i="29" s="1"/>
  <c r="Q8" i="24"/>
  <c r="P8" i="24"/>
  <c r="N8" i="24"/>
  <c r="F8" i="24"/>
  <c r="E8" i="24"/>
  <c r="C17" i="30" s="1"/>
  <c r="D8" i="24"/>
  <c r="B17" i="30" s="1"/>
  <c r="Q7" i="24"/>
  <c r="P7" i="24"/>
  <c r="I7" i="24"/>
  <c r="G16" i="30" s="1"/>
  <c r="F7" i="24"/>
  <c r="E7" i="24"/>
  <c r="C16" i="30" s="1"/>
  <c r="D7" i="24"/>
  <c r="B16" i="30" s="1"/>
  <c r="Q6" i="24"/>
  <c r="P6" i="24"/>
  <c r="I6" i="24" s="1"/>
  <c r="G15" i="30" s="1"/>
  <c r="F6" i="24"/>
  <c r="E6" i="24"/>
  <c r="C15" i="30" s="1"/>
  <c r="D6" i="24"/>
  <c r="B15" i="30" s="1"/>
  <c r="H18" i="23"/>
  <c r="N22" i="29" s="1"/>
  <c r="G18" i="23"/>
  <c r="M22" i="29" s="1"/>
  <c r="H17" i="23"/>
  <c r="F22" i="29" s="1"/>
  <c r="G17" i="23"/>
  <c r="E22" i="29" s="1"/>
  <c r="H15" i="23"/>
  <c r="N21" i="29" s="1"/>
  <c r="G15" i="23"/>
  <c r="M21" i="29" s="1"/>
  <c r="G14" i="23"/>
  <c r="E21" i="29" s="1"/>
  <c r="G12" i="23"/>
  <c r="M20" i="29" s="1"/>
  <c r="H11" i="23"/>
  <c r="G11" i="23"/>
  <c r="E20" i="29" s="1"/>
  <c r="Q8" i="23"/>
  <c r="P8" i="23"/>
  <c r="I8" i="23" s="1"/>
  <c r="O12" i="30" s="1"/>
  <c r="F8" i="23"/>
  <c r="E8" i="23"/>
  <c r="K12" i="30" s="1"/>
  <c r="D8" i="23"/>
  <c r="J12" i="30" s="1"/>
  <c r="Q7" i="23"/>
  <c r="P7" i="23"/>
  <c r="I7" i="23"/>
  <c r="O11" i="30" s="1"/>
  <c r="F7" i="23"/>
  <c r="E7" i="23"/>
  <c r="K11" i="30" s="1"/>
  <c r="D7" i="23"/>
  <c r="J11" i="30" s="1"/>
  <c r="Q6" i="23"/>
  <c r="P6" i="23"/>
  <c r="I6" i="23" s="1"/>
  <c r="O10" i="30" s="1"/>
  <c r="F6" i="23"/>
  <c r="E6" i="23"/>
  <c r="K10" i="30" s="1"/>
  <c r="D6" i="23"/>
  <c r="J10" i="30" s="1"/>
  <c r="H18" i="22"/>
  <c r="N17" i="29" s="1"/>
  <c r="G18" i="22"/>
  <c r="M17" i="29" s="1"/>
  <c r="G17" i="22"/>
  <c r="E17" i="29" s="1"/>
  <c r="H15" i="22"/>
  <c r="N16" i="29" s="1"/>
  <c r="G15" i="22"/>
  <c r="M16" i="29" s="1"/>
  <c r="G14" i="22"/>
  <c r="E16" i="29" s="1"/>
  <c r="G12" i="22"/>
  <c r="M15" i="29" s="1"/>
  <c r="G11" i="22"/>
  <c r="E15" i="29" s="1"/>
  <c r="Q8" i="22"/>
  <c r="P8" i="22"/>
  <c r="I8" i="22" s="1"/>
  <c r="G12" i="30" s="1"/>
  <c r="N8" i="22"/>
  <c r="F8" i="22"/>
  <c r="E8" i="22"/>
  <c r="C12" i="30" s="1"/>
  <c r="D8" i="22"/>
  <c r="B12" i="30" s="1"/>
  <c r="Q7" i="22"/>
  <c r="P7" i="22"/>
  <c r="I7" i="22" s="1"/>
  <c r="G11" i="30" s="1"/>
  <c r="N7" i="22"/>
  <c r="F7" i="22"/>
  <c r="D11" i="30" s="1"/>
  <c r="E7" i="22"/>
  <c r="C11" i="30" s="1"/>
  <c r="D7" i="22"/>
  <c r="B11" i="30" s="1"/>
  <c r="Q6" i="22"/>
  <c r="P6" i="22"/>
  <c r="I6" i="22" s="1"/>
  <c r="G10" i="30" s="1"/>
  <c r="F6" i="22"/>
  <c r="E6" i="22"/>
  <c r="C10" i="30" s="1"/>
  <c r="D6" i="22"/>
  <c r="B10" i="30" s="1"/>
  <c r="G18" i="21"/>
  <c r="M12" i="29" s="1"/>
  <c r="H17" i="21"/>
  <c r="F12" i="29" s="1"/>
  <c r="G17" i="21"/>
  <c r="E12" i="29" s="1"/>
  <c r="G15" i="21"/>
  <c r="M11" i="29" s="1"/>
  <c r="H14" i="21"/>
  <c r="F11" i="29" s="1"/>
  <c r="G14" i="21"/>
  <c r="E11" i="29" s="1"/>
  <c r="G12" i="21"/>
  <c r="M10" i="29" s="1"/>
  <c r="G11" i="21"/>
  <c r="E10" i="29" s="1"/>
  <c r="Q8" i="21"/>
  <c r="P8" i="21"/>
  <c r="I8" i="21" s="1"/>
  <c r="O7" i="30" s="1"/>
  <c r="F8" i="21"/>
  <c r="E8" i="21"/>
  <c r="K7" i="30" s="1"/>
  <c r="D8" i="21"/>
  <c r="J7" i="30" s="1"/>
  <c r="Q7" i="21"/>
  <c r="P7" i="21"/>
  <c r="I7" i="21" s="1"/>
  <c r="O6" i="30" s="1"/>
  <c r="F7" i="21"/>
  <c r="E7" i="21"/>
  <c r="K6" i="30" s="1"/>
  <c r="D7" i="21"/>
  <c r="J6" i="30" s="1"/>
  <c r="Q6" i="21"/>
  <c r="P6" i="21"/>
  <c r="I6" i="21" s="1"/>
  <c r="O5" i="30" s="1"/>
  <c r="F6" i="21"/>
  <c r="E6" i="21"/>
  <c r="K5" i="30" s="1"/>
  <c r="D6" i="21"/>
  <c r="J5" i="30" s="1"/>
  <c r="D18" i="2"/>
  <c r="C8" i="23" s="1"/>
  <c r="D32" i="2"/>
  <c r="C8" i="27" s="1"/>
  <c r="I22" i="30" s="1"/>
  <c r="D31" i="2"/>
  <c r="C7" i="27" s="1"/>
  <c r="D30" i="2"/>
  <c r="C6" i="27" s="1"/>
  <c r="D29" i="2"/>
  <c r="C8" i="26" s="1"/>
  <c r="D28" i="2"/>
  <c r="C7" i="26" s="1"/>
  <c r="D27" i="2"/>
  <c r="C6" i="26" s="1"/>
  <c r="D26" i="2"/>
  <c r="C8" i="25" s="1"/>
  <c r="D25" i="2"/>
  <c r="C7" i="25" s="1"/>
  <c r="D24" i="2"/>
  <c r="C6" i="25" s="1"/>
  <c r="D23" i="2"/>
  <c r="C8" i="24" s="1"/>
  <c r="D22" i="2"/>
  <c r="C7" i="24" s="1"/>
  <c r="D21" i="2"/>
  <c r="C6" i="24" s="1"/>
  <c r="D17" i="2"/>
  <c r="C7" i="23" s="1"/>
  <c r="D16" i="2"/>
  <c r="C6" i="23" s="1"/>
  <c r="D15" i="2"/>
  <c r="C8" i="22" s="1"/>
  <c r="D14" i="2"/>
  <c r="C7" i="22" s="1"/>
  <c r="D13" i="2"/>
  <c r="C6" i="22" s="1"/>
  <c r="A10" i="30" s="1"/>
  <c r="D12" i="2"/>
  <c r="C8" i="21" s="1"/>
  <c r="D11" i="2"/>
  <c r="C7" i="21" s="1"/>
  <c r="D10" i="2"/>
  <c r="C6" i="21" s="1"/>
  <c r="D9" i="2"/>
  <c r="D8" i="2"/>
  <c r="D7" i="2"/>
  <c r="I7" i="27" l="1"/>
  <c r="O21" i="30" s="1"/>
  <c r="H18" i="27"/>
  <c r="N42" i="29" s="1"/>
  <c r="N7" i="24"/>
  <c r="I6" i="26"/>
  <c r="G20" i="30" s="1"/>
  <c r="H18" i="26"/>
  <c r="N37" i="29" s="1"/>
  <c r="N7" i="27"/>
  <c r="N6" i="27"/>
  <c r="I8" i="24"/>
  <c r="G17" i="30" s="1"/>
  <c r="H14" i="24"/>
  <c r="F26" i="29" s="1"/>
  <c r="H14" i="27"/>
  <c r="F41" i="29" s="1"/>
  <c r="H14" i="26"/>
  <c r="M6" i="26" s="1"/>
  <c r="H17" i="25"/>
  <c r="F32" i="29" s="1"/>
  <c r="H11" i="26"/>
  <c r="F35" i="29" s="1"/>
  <c r="H12" i="25"/>
  <c r="H14" i="23"/>
  <c r="H17" i="22"/>
  <c r="N6" i="22" s="1"/>
  <c r="H12" i="21"/>
  <c r="N10" i="29" s="1"/>
  <c r="H14" i="22"/>
  <c r="F16" i="29" s="1"/>
  <c r="H15" i="21"/>
  <c r="N11" i="29" s="1"/>
  <c r="N7" i="23"/>
  <c r="N6" i="23"/>
  <c r="H12" i="22"/>
  <c r="M8" i="22" s="1"/>
  <c r="H8" i="22" s="1"/>
  <c r="F12" i="30" s="1"/>
  <c r="H11" i="22"/>
  <c r="F15" i="29" s="1"/>
  <c r="G7" i="22"/>
  <c r="E11" i="30" s="1"/>
  <c r="H12" i="23"/>
  <c r="M8" i="23" s="1"/>
  <c r="M6" i="21"/>
  <c r="H6" i="21" s="1"/>
  <c r="N5" i="30" s="1"/>
  <c r="H18" i="21"/>
  <c r="N12" i="29" s="1"/>
  <c r="N6" i="21"/>
  <c r="N7" i="21"/>
  <c r="H11" i="21"/>
  <c r="M6" i="25"/>
  <c r="N15" i="30" s="1"/>
  <c r="N7" i="25"/>
  <c r="N6" i="26"/>
  <c r="M6" i="27"/>
  <c r="G6" i="27"/>
  <c r="M20" i="30" s="1"/>
  <c r="L20" i="30"/>
  <c r="G7" i="27"/>
  <c r="M21" i="30" s="1"/>
  <c r="L21" i="30"/>
  <c r="M8" i="27"/>
  <c r="H8" i="27" s="1"/>
  <c r="N22" i="30" s="1"/>
  <c r="M7" i="27"/>
  <c r="H7" i="27" s="1"/>
  <c r="N21" i="30" s="1"/>
  <c r="F40" i="29"/>
  <c r="G8" i="27"/>
  <c r="M22" i="30" s="1"/>
  <c r="L22" i="30"/>
  <c r="N8" i="27"/>
  <c r="N41" i="29"/>
  <c r="G8" i="26"/>
  <c r="E22" i="30" s="1"/>
  <c r="D22" i="30"/>
  <c r="M8" i="26"/>
  <c r="H8" i="26" s="1"/>
  <c r="F22" i="30" s="1"/>
  <c r="G7" i="26"/>
  <c r="E21" i="30" s="1"/>
  <c r="D21" i="30"/>
  <c r="G6" i="26"/>
  <c r="E20" i="30" s="1"/>
  <c r="D20" i="30"/>
  <c r="N8" i="26"/>
  <c r="M7" i="26"/>
  <c r="G7" i="25"/>
  <c r="M16" i="30" s="1"/>
  <c r="L16" i="30"/>
  <c r="G8" i="25"/>
  <c r="M17" i="30" s="1"/>
  <c r="L17" i="30"/>
  <c r="N8" i="25"/>
  <c r="N31" i="29"/>
  <c r="G6" i="25"/>
  <c r="M15" i="30" s="1"/>
  <c r="M6" i="24"/>
  <c r="G6" i="24"/>
  <c r="E15" i="30" s="1"/>
  <c r="D15" i="30"/>
  <c r="N6" i="24"/>
  <c r="G8" i="24"/>
  <c r="E17" i="30" s="1"/>
  <c r="D17" i="30"/>
  <c r="G7" i="24"/>
  <c r="E16" i="30" s="1"/>
  <c r="D16" i="30"/>
  <c r="M7" i="24"/>
  <c r="H7" i="24" s="1"/>
  <c r="F16" i="30" s="1"/>
  <c r="F25" i="29"/>
  <c r="M8" i="24"/>
  <c r="H8" i="24" s="1"/>
  <c r="F17" i="30" s="1"/>
  <c r="N25" i="29"/>
  <c r="G8" i="23"/>
  <c r="M12" i="30" s="1"/>
  <c r="L12" i="30"/>
  <c r="G6" i="23"/>
  <c r="M10" i="30" s="1"/>
  <c r="L10" i="30"/>
  <c r="G7" i="23"/>
  <c r="M11" i="30" s="1"/>
  <c r="L11" i="30"/>
  <c r="N8" i="23"/>
  <c r="M7" i="23"/>
  <c r="H7" i="23" s="1"/>
  <c r="N11" i="30" s="1"/>
  <c r="F20" i="29"/>
  <c r="G8" i="22"/>
  <c r="E12" i="30" s="1"/>
  <c r="D12" i="30"/>
  <c r="N15" i="29"/>
  <c r="G6" i="22"/>
  <c r="E10" i="30" s="1"/>
  <c r="D10" i="30"/>
  <c r="G8" i="21"/>
  <c r="M7" i="30" s="1"/>
  <c r="L7" i="30"/>
  <c r="G6" i="21"/>
  <c r="M5" i="30" s="1"/>
  <c r="L5" i="30"/>
  <c r="G7" i="21"/>
  <c r="M6" i="30" s="1"/>
  <c r="L6" i="30"/>
  <c r="M8" i="21"/>
  <c r="H8" i="21" s="1"/>
  <c r="N7" i="30" s="1"/>
  <c r="C17" i="25"/>
  <c r="A32" i="29" s="1"/>
  <c r="I15" i="30"/>
  <c r="C14" i="21"/>
  <c r="A11" i="29" s="1"/>
  <c r="I5" i="30"/>
  <c r="C14" i="24"/>
  <c r="A26" i="29" s="1"/>
  <c r="A15" i="30"/>
  <c r="C14" i="27"/>
  <c r="A41" i="29" s="1"/>
  <c r="I20" i="30"/>
  <c r="C14" i="23"/>
  <c r="A21" i="29" s="1"/>
  <c r="I10" i="30"/>
  <c r="C14" i="26"/>
  <c r="A36" i="29" s="1"/>
  <c r="A20" i="30"/>
  <c r="C18" i="22"/>
  <c r="I17" i="29" s="1"/>
  <c r="A11" i="30"/>
  <c r="C15" i="26"/>
  <c r="I36" i="29" s="1"/>
  <c r="A22" i="30"/>
  <c r="C11" i="21"/>
  <c r="A10" i="29" s="1"/>
  <c r="I6" i="30"/>
  <c r="C15" i="25"/>
  <c r="I31" i="29" s="1"/>
  <c r="I17" i="30"/>
  <c r="C15" i="21"/>
  <c r="I11" i="29" s="1"/>
  <c r="I7" i="30"/>
  <c r="C15" i="24"/>
  <c r="I26" i="29" s="1"/>
  <c r="A17" i="30"/>
  <c r="C11" i="27"/>
  <c r="A40" i="29" s="1"/>
  <c r="I21" i="30"/>
  <c r="C11" i="25"/>
  <c r="A30" i="29" s="1"/>
  <c r="I16" i="30"/>
  <c r="C15" i="23"/>
  <c r="I21" i="29" s="1"/>
  <c r="I12" i="30"/>
  <c r="C15" i="22"/>
  <c r="I16" i="29" s="1"/>
  <c r="A12" i="30"/>
  <c r="C11" i="24"/>
  <c r="A25" i="29" s="1"/>
  <c r="A16" i="30"/>
  <c r="C11" i="23"/>
  <c r="A20" i="29" s="1"/>
  <c r="I11" i="30"/>
  <c r="C11" i="26"/>
  <c r="A35" i="29" s="1"/>
  <c r="A21" i="30"/>
  <c r="C15" i="27"/>
  <c r="I41" i="29" s="1"/>
  <c r="C12" i="27"/>
  <c r="I40" i="29" s="1"/>
  <c r="C14" i="22"/>
  <c r="A16" i="29" s="1"/>
  <c r="C17" i="22"/>
  <c r="A17" i="29" s="1"/>
  <c r="C12" i="25"/>
  <c r="I30" i="29" s="1"/>
  <c r="C14" i="25"/>
  <c r="A31" i="29" s="1"/>
  <c r="C11" i="22"/>
  <c r="A15" i="29" s="1"/>
  <c r="C17" i="27"/>
  <c r="A42" i="29" s="1"/>
  <c r="C18" i="27"/>
  <c r="I42" i="29" s="1"/>
  <c r="C12" i="26"/>
  <c r="I35" i="29" s="1"/>
  <c r="C17" i="26"/>
  <c r="A37" i="29" s="1"/>
  <c r="C18" i="26"/>
  <c r="I37" i="29" s="1"/>
  <c r="C18" i="25"/>
  <c r="I32" i="29" s="1"/>
  <c r="C12" i="24"/>
  <c r="I25" i="29" s="1"/>
  <c r="C17" i="24"/>
  <c r="A27" i="29" s="1"/>
  <c r="C18" i="24"/>
  <c r="I27" i="29" s="1"/>
  <c r="C12" i="23"/>
  <c r="I20" i="29" s="1"/>
  <c r="C17" i="23"/>
  <c r="A22" i="29" s="1"/>
  <c r="C18" i="23"/>
  <c r="I22" i="29" s="1"/>
  <c r="C12" i="22"/>
  <c r="I15" i="29" s="1"/>
  <c r="C12" i="21"/>
  <c r="I10" i="29" s="1"/>
  <c r="C17" i="21"/>
  <c r="A12" i="29" s="1"/>
  <c r="C18" i="21"/>
  <c r="I12" i="29" s="1"/>
  <c r="G18" i="20"/>
  <c r="M7" i="29" s="1"/>
  <c r="G17" i="20"/>
  <c r="E7" i="29" s="1"/>
  <c r="G15" i="20"/>
  <c r="M6" i="29" s="1"/>
  <c r="G14" i="20"/>
  <c r="E6" i="29" s="1"/>
  <c r="H12" i="20"/>
  <c r="N5" i="29" s="1"/>
  <c r="G12" i="20"/>
  <c r="M5" i="29" s="1"/>
  <c r="G11" i="20"/>
  <c r="E5" i="29" s="1"/>
  <c r="Q8" i="20"/>
  <c r="P8" i="20"/>
  <c r="F8" i="20"/>
  <c r="D7" i="30" s="1"/>
  <c r="E8" i="20"/>
  <c r="C7" i="30" s="1"/>
  <c r="D8" i="20"/>
  <c r="B7" i="30" s="1"/>
  <c r="Q7" i="20"/>
  <c r="P7" i="20"/>
  <c r="F7" i="20"/>
  <c r="D6" i="30" s="1"/>
  <c r="E7" i="20"/>
  <c r="C6" i="30" s="1"/>
  <c r="D7" i="20"/>
  <c r="B6" i="30" s="1"/>
  <c r="Q6" i="20"/>
  <c r="P6" i="20"/>
  <c r="F6" i="20"/>
  <c r="D5" i="30" s="1"/>
  <c r="E6" i="20"/>
  <c r="C5" i="30" s="1"/>
  <c r="D6" i="20"/>
  <c r="B5" i="30" s="1"/>
  <c r="C6" i="20"/>
  <c r="H6" i="27" l="1"/>
  <c r="N20" i="30" s="1"/>
  <c r="N7" i="26"/>
  <c r="H6" i="24"/>
  <c r="F15" i="30" s="1"/>
  <c r="H7" i="26"/>
  <c r="F21" i="30" s="1"/>
  <c r="H6" i="26"/>
  <c r="F20" i="30" s="1"/>
  <c r="F36" i="29"/>
  <c r="N6" i="25"/>
  <c r="N30" i="29"/>
  <c r="M8" i="25"/>
  <c r="H8" i="25" s="1"/>
  <c r="N17" i="30" s="1"/>
  <c r="F21" i="29"/>
  <c r="M6" i="23"/>
  <c r="H6" i="23" s="1"/>
  <c r="N10" i="30" s="1"/>
  <c r="H8" i="23"/>
  <c r="N12" i="30" s="1"/>
  <c r="F17" i="29"/>
  <c r="M6" i="22"/>
  <c r="H6" i="22" s="1"/>
  <c r="F10" i="30" s="1"/>
  <c r="N8" i="21"/>
  <c r="M7" i="22"/>
  <c r="H7" i="22" s="1"/>
  <c r="F11" i="30" s="1"/>
  <c r="N20" i="29"/>
  <c r="F10" i="29"/>
  <c r="M7" i="21"/>
  <c r="H7" i="21" s="1"/>
  <c r="H17" i="20"/>
  <c r="F7" i="29" s="1"/>
  <c r="C14" i="20"/>
  <c r="A6" i="29" s="1"/>
  <c r="A5" i="30"/>
  <c r="I6" i="20"/>
  <c r="G5" i="30" s="1"/>
  <c r="G7" i="30"/>
  <c r="H18" i="20"/>
  <c r="N7" i="29" s="1"/>
  <c r="M8" i="20"/>
  <c r="G6" i="30"/>
  <c r="H14" i="20"/>
  <c r="H15" i="20"/>
  <c r="H11" i="20"/>
  <c r="M7" i="20" s="1"/>
  <c r="G6" i="20"/>
  <c r="E5" i="30" s="1"/>
  <c r="G7" i="20"/>
  <c r="E6" i="30" s="1"/>
  <c r="G8" i="20"/>
  <c r="E7" i="30" s="1"/>
  <c r="C7" i="20"/>
  <c r="C17" i="20"/>
  <c r="A7" i="29" s="1"/>
  <c r="N6" i="20" l="1"/>
  <c r="C11" i="20"/>
  <c r="A5" i="29" s="1"/>
  <c r="A6" i="30"/>
  <c r="N7" i="20"/>
  <c r="L7" i="20" s="1"/>
  <c r="N8" i="20"/>
  <c r="N6" i="29"/>
  <c r="F5" i="29"/>
  <c r="F6" i="29"/>
  <c r="M6" i="20"/>
  <c r="L6" i="20" s="1"/>
  <c r="L8" i="20" l="1"/>
  <c r="H8" i="20" s="1"/>
  <c r="F7" i="30" s="1"/>
  <c r="H7" i="20"/>
  <c r="F6" i="30" s="1"/>
  <c r="H6" i="20"/>
  <c r="F5" i="30" s="1"/>
  <c r="C8" i="20"/>
  <c r="A7" i="30" l="1"/>
  <c r="I7" i="29"/>
  <c r="I6" i="29"/>
  <c r="C12" i="20"/>
  <c r="I5" i="29" s="1"/>
</calcChain>
</file>

<file path=xl/sharedStrings.xml><?xml version="1.0" encoding="utf-8"?>
<sst xmlns="http://schemas.openxmlformats.org/spreadsheetml/2006/main" count="533" uniqueCount="123">
  <si>
    <t>Poule 1</t>
  </si>
  <si>
    <t>2017-2018</t>
  </si>
  <si>
    <t>Doorlopende ranglijst (DRS)</t>
  </si>
  <si>
    <t>Nr</t>
  </si>
  <si>
    <t xml:space="preserve">Naam </t>
  </si>
  <si>
    <t>Brtn</t>
  </si>
  <si>
    <t>HS</t>
  </si>
  <si>
    <t>Stand</t>
  </si>
  <si>
    <t>Poulewedstrijden</t>
  </si>
  <si>
    <t>Uitslagen</t>
  </si>
  <si>
    <t>P. pntn</t>
  </si>
  <si>
    <t>A. gem.</t>
  </si>
  <si>
    <t>P. gem.</t>
  </si>
  <si>
    <t>Car.</t>
  </si>
  <si>
    <t>175 car.</t>
  </si>
  <si>
    <t>Tafel 1</t>
  </si>
  <si>
    <t>Tijd</t>
  </si>
  <si>
    <t>10.00</t>
  </si>
  <si>
    <t>12.00</t>
  </si>
  <si>
    <t>14.00</t>
  </si>
  <si>
    <t xml:space="preserve">  Vrijdag 5 jan 2018</t>
  </si>
  <si>
    <t>Poule 2</t>
  </si>
  <si>
    <t>Poule 4</t>
  </si>
  <si>
    <t>Poule 5</t>
  </si>
  <si>
    <t>16.00</t>
  </si>
  <si>
    <t>18.00</t>
  </si>
  <si>
    <t>20.00</t>
  </si>
  <si>
    <t>P.gem.</t>
  </si>
  <si>
    <t>Tafel 2</t>
  </si>
  <si>
    <t>Tafel 3</t>
  </si>
  <si>
    <t>Tafel 4</t>
  </si>
  <si>
    <t>Poule 7</t>
  </si>
  <si>
    <t>Poule 6</t>
  </si>
  <si>
    <t>Poule 8</t>
  </si>
  <si>
    <t>PK1</t>
  </si>
  <si>
    <t>PK2</t>
  </si>
  <si>
    <t>PK3</t>
  </si>
  <si>
    <t>PK4</t>
  </si>
  <si>
    <t>PK5</t>
  </si>
  <si>
    <t>PK6</t>
  </si>
  <si>
    <t>PK7</t>
  </si>
  <si>
    <t>PK8</t>
  </si>
  <si>
    <t>PK9</t>
  </si>
  <si>
    <t>PK10</t>
  </si>
  <si>
    <t>PK11</t>
  </si>
  <si>
    <t>PK12</t>
  </si>
  <si>
    <t>PK13</t>
  </si>
  <si>
    <t>PK14</t>
  </si>
  <si>
    <t>PK15</t>
  </si>
  <si>
    <t>PK16</t>
  </si>
  <si>
    <t>Poule 3</t>
  </si>
  <si>
    <t>Rangnr</t>
  </si>
  <si>
    <t>J. de Bruin (Jan)</t>
  </si>
  <si>
    <t>T. van de Wetering (Tonnie)</t>
  </si>
  <si>
    <t>T. Temmink (Tom)</t>
  </si>
  <si>
    <t>R. van Gooswilligen (Ronald)</t>
  </si>
  <si>
    <t>F. Spakman (Folke)</t>
  </si>
  <si>
    <t>R.J.G. Pot (Rob)</t>
  </si>
  <si>
    <t>H.A.R.L. Megens (Harold)</t>
  </si>
  <si>
    <t>I.C. t Mannetje (Ies)</t>
  </si>
  <si>
    <t>R.G. Kok (Rob)</t>
  </si>
  <si>
    <t>P. van Dooren (Piet)</t>
  </si>
  <si>
    <t>M. Sangen (Maurice)</t>
  </si>
  <si>
    <t>A.A. Swart (Tonny)</t>
  </si>
  <si>
    <t>J.A. Roelands (Joop)</t>
  </si>
  <si>
    <t>D. Katsis (Dimitri)</t>
  </si>
  <si>
    <t>W. Haaijer (Wubbo)</t>
  </si>
  <si>
    <t>J.C.E. Burhenne (Sjeng)</t>
  </si>
  <si>
    <r>
      <t>Poule 1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>tafel 1)</t>
    </r>
  </si>
  <si>
    <r>
      <t>Poule 2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>tafel 2)</t>
    </r>
  </si>
  <si>
    <r>
      <t>Poule 3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>tafel 3)</t>
    </r>
  </si>
  <si>
    <r>
      <t>Poule 4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>tafel 4)</t>
    </r>
  </si>
  <si>
    <r>
      <t>Poule 5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>tafel 1)</t>
    </r>
  </si>
  <si>
    <r>
      <t>Poule 6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>tafel 2)</t>
    </r>
  </si>
  <si>
    <r>
      <t>Poule 7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>tafel 3)</t>
    </r>
  </si>
  <si>
    <r>
      <t>Poule 8</t>
    </r>
    <r>
      <rPr>
        <sz val="11"/>
        <color theme="1"/>
        <rFont val="Calibri"/>
        <family val="2"/>
        <scheme val="minor"/>
      </rPr>
      <t xml:space="preserve"> </t>
    </r>
    <r>
      <rPr>
        <sz val="12"/>
        <color theme="1"/>
        <rFont val="Calibri"/>
        <family val="2"/>
        <scheme val="minor"/>
      </rPr>
      <t>(</t>
    </r>
    <r>
      <rPr>
        <i/>
        <sz val="12"/>
        <color theme="1"/>
        <rFont val="Calibri"/>
        <family val="2"/>
        <scheme val="minor"/>
      </rPr>
      <t>tafel 4)</t>
    </r>
  </si>
  <si>
    <t>Uitslagen Hoofdkwalificatie Poules 1 t/m 8</t>
  </si>
  <si>
    <t>pp</t>
  </si>
  <si>
    <t>car</t>
  </si>
  <si>
    <t>brt</t>
  </si>
  <si>
    <t>gem</t>
  </si>
  <si>
    <t>hs</t>
  </si>
  <si>
    <t xml:space="preserve"> -</t>
  </si>
  <si>
    <t>Open NK Kader 38/2</t>
  </si>
  <si>
    <t>p.m.</t>
  </si>
  <si>
    <t>Eindstanden hoofdkwalificatie poules 1 t/m 8</t>
  </si>
  <si>
    <t>p.gem</t>
  </si>
  <si>
    <t>Hoofdkwalificatie NK Kader 38/2 - Poule indelingen</t>
  </si>
  <si>
    <t>Poule winnaars</t>
  </si>
  <si>
    <t>Naam</t>
  </si>
  <si>
    <t>part.gem</t>
  </si>
  <si>
    <t>Nummers 2</t>
  </si>
  <si>
    <t>Nummers 3</t>
  </si>
  <si>
    <t>Eindstand Hoofdkwalificaties</t>
  </si>
  <si>
    <t>Vrijdag 16 mrt: 10.00, 12.00 en 14.00 uur</t>
  </si>
  <si>
    <t>Vrijdag 16 mrt: 16.00, 18.00 en 20.00 uur</t>
  </si>
  <si>
    <t>S. van Haaren (Sander)</t>
  </si>
  <si>
    <t>W. Ooteman (Wim)</t>
  </si>
  <si>
    <t>J.P. Rens (Jean-Paul)</t>
  </si>
  <si>
    <t>E. Massen (Emil)</t>
  </si>
  <si>
    <t>P. Heutinck (Peter)</t>
  </si>
  <si>
    <t>P. Schuitema (Peter)</t>
  </si>
  <si>
    <t>J. Rodermond (Johan)</t>
  </si>
  <si>
    <t>G. ten Lohuis (Gerard)</t>
  </si>
  <si>
    <t>B. Remmers (Bert)</t>
  </si>
  <si>
    <t>F. vd Luijtgaarden (Frans)</t>
  </si>
  <si>
    <t>L.J.H. Kanters (Leo)</t>
  </si>
  <si>
    <t>A. Slof (Anton)</t>
  </si>
  <si>
    <t>H. J. Snellen Jr. (Hans)</t>
  </si>
  <si>
    <t>F.P.M. Koolen (Frans)</t>
  </si>
  <si>
    <t>F.P.  Driessen (Fred)</t>
  </si>
  <si>
    <t>M. v.d. Woude (Marcel)</t>
  </si>
  <si>
    <t xml:space="preserve">Afmelding </t>
  </si>
  <si>
    <t>18:06 uur</t>
  </si>
  <si>
    <t>18:11 uur</t>
  </si>
  <si>
    <t>B. Erends (Berend)</t>
  </si>
  <si>
    <t>Invaller</t>
  </si>
  <si>
    <t>12:49 uur</t>
  </si>
  <si>
    <t>L.M.C. Keuten (Ludy)</t>
  </si>
  <si>
    <t>08:10 uur</t>
  </si>
  <si>
    <t>18:00 uur</t>
  </si>
  <si>
    <t>H. Smink  (Harry)</t>
  </si>
  <si>
    <t>W. Gantvoort (Wilbert)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</si>
</sst>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36" x14ac:knownFonts="1"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4"/>
      <color rgb="FF2563C9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sz val="24"/>
      <color rgb="FF2563C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rgb="FF2563C9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6"/>
      <color theme="9" tint="-0.249977111117893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0"/>
      <color theme="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99FFC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00B050"/>
        <bgColor indexed="64"/>
      </patternFill>
    </fill>
  </fills>
  <borders count="4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31">
    <xf numFmtId="0" fontId="0" fillId="0" borderId="0" xfId="0"/>
    <xf numFmtId="0" fontId="1" fillId="0" borderId="0" xfId="0" applyFont="1"/>
    <xf numFmtId="0" fontId="5" fillId="0" borderId="0" xfId="0" applyFont="1"/>
    <xf numFmtId="0" fontId="0" fillId="0" borderId="0" xfId="0"/>
    <xf numFmtId="0" fontId="2" fillId="0" borderId="0" xfId="0" applyFont="1"/>
    <xf numFmtId="0" fontId="5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1" fillId="0" borderId="11" xfId="0" applyFont="1" applyFill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7" xfId="0" applyFont="1" applyBorder="1" applyAlignment="1">
      <alignment horizontal="center"/>
    </xf>
    <xf numFmtId="0" fontId="1" fillId="0" borderId="12" xfId="0" applyFont="1" applyBorder="1" applyAlignment="1">
      <alignment horizontal="center"/>
    </xf>
    <xf numFmtId="0" fontId="1" fillId="3" borderId="14" xfId="0" applyFont="1" applyFill="1" applyBorder="1" applyAlignment="1">
      <alignment horizontal="center"/>
    </xf>
    <xf numFmtId="0" fontId="1" fillId="3" borderId="8" xfId="0" applyFont="1" applyFill="1" applyBorder="1" applyAlignment="1">
      <alignment horizontal="center"/>
    </xf>
    <xf numFmtId="0" fontId="1" fillId="3" borderId="10" xfId="0" applyFont="1" applyFill="1" applyBorder="1" applyAlignment="1">
      <alignment horizontal="center"/>
    </xf>
    <xf numFmtId="0" fontId="1" fillId="3" borderId="6" xfId="0" applyFont="1" applyFill="1" applyBorder="1" applyAlignment="1">
      <alignment horizontal="center"/>
    </xf>
    <xf numFmtId="0" fontId="7" fillId="0" borderId="0" xfId="0" applyFont="1"/>
    <xf numFmtId="2" fontId="4" fillId="0" borderId="0" xfId="0" applyNumberFormat="1" applyFont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12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8" fillId="0" borderId="0" xfId="0" applyFont="1"/>
    <xf numFmtId="0" fontId="4" fillId="4" borderId="13" xfId="0" applyFont="1" applyFill="1" applyBorder="1" applyAlignment="1">
      <alignment horizontal="center"/>
    </xf>
    <xf numFmtId="0" fontId="4" fillId="4" borderId="17" xfId="0" applyFont="1" applyFill="1" applyBorder="1"/>
    <xf numFmtId="0" fontId="4" fillId="4" borderId="28" xfId="0" applyFont="1" applyFill="1" applyBorder="1" applyAlignment="1">
      <alignment horizontal="center"/>
    </xf>
    <xf numFmtId="0" fontId="4" fillId="4" borderId="16" xfId="0" applyFont="1" applyFill="1" applyBorder="1" applyAlignment="1">
      <alignment horizontal="center"/>
    </xf>
    <xf numFmtId="0" fontId="4" fillId="4" borderId="17" xfId="0" applyFont="1" applyFill="1" applyBorder="1" applyAlignment="1">
      <alignment horizontal="center"/>
    </xf>
    <xf numFmtId="0" fontId="9" fillId="0" borderId="0" xfId="0" applyFont="1"/>
    <xf numFmtId="2" fontId="1" fillId="0" borderId="37" xfId="0" applyNumberFormat="1" applyFont="1" applyBorder="1"/>
    <xf numFmtId="2" fontId="1" fillId="0" borderId="38" xfId="0" applyNumberFormat="1" applyFont="1" applyBorder="1"/>
    <xf numFmtId="2" fontId="1" fillId="0" borderId="39" xfId="0" applyNumberFormat="1" applyFont="1" applyBorder="1"/>
    <xf numFmtId="2" fontId="1" fillId="0" borderId="40" xfId="0" applyNumberFormat="1" applyFont="1" applyBorder="1"/>
    <xf numFmtId="0" fontId="1" fillId="0" borderId="37" xfId="0" applyFont="1" applyBorder="1"/>
    <xf numFmtId="0" fontId="1" fillId="0" borderId="38" xfId="0" applyFont="1" applyBorder="1"/>
    <xf numFmtId="0" fontId="1" fillId="0" borderId="39" xfId="0" applyFont="1" applyBorder="1"/>
    <xf numFmtId="0" fontId="1" fillId="0" borderId="40" xfId="0" applyFont="1" applyBorder="1"/>
    <xf numFmtId="2" fontId="1" fillId="0" borderId="35" xfId="0" applyNumberFormat="1" applyFont="1" applyBorder="1"/>
    <xf numFmtId="2" fontId="1" fillId="0" borderId="36" xfId="0" applyNumberFormat="1" applyFont="1" applyBorder="1"/>
    <xf numFmtId="0" fontId="1" fillId="0" borderId="35" xfId="0" applyFont="1" applyBorder="1"/>
    <xf numFmtId="0" fontId="1" fillId="0" borderId="36" xfId="0" applyFont="1" applyBorder="1"/>
    <xf numFmtId="0" fontId="4" fillId="5" borderId="29" xfId="0" applyFont="1" applyFill="1" applyBorder="1" applyAlignment="1">
      <alignment horizontal="center"/>
    </xf>
    <xf numFmtId="0" fontId="1" fillId="5" borderId="5" xfId="0" applyFont="1" applyFill="1" applyBorder="1" applyAlignment="1">
      <alignment horizontal="center"/>
    </xf>
    <xf numFmtId="2" fontId="4" fillId="5" borderId="5" xfId="0" applyNumberFormat="1" applyFont="1" applyFill="1" applyBorder="1" applyAlignment="1">
      <alignment horizontal="center"/>
    </xf>
    <xf numFmtId="0" fontId="4" fillId="5" borderId="15" xfId="0" applyFont="1" applyFill="1" applyBorder="1" applyAlignment="1">
      <alignment horizontal="center"/>
    </xf>
    <xf numFmtId="0" fontId="4" fillId="5" borderId="30" xfId="0" applyFont="1" applyFill="1" applyBorder="1" applyAlignment="1">
      <alignment horizontal="center"/>
    </xf>
    <xf numFmtId="0" fontId="1" fillId="5" borderId="4" xfId="0" applyFont="1" applyFill="1" applyBorder="1" applyAlignment="1">
      <alignment horizontal="center"/>
    </xf>
    <xf numFmtId="2" fontId="4" fillId="5" borderId="4" xfId="0" applyNumberFormat="1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23" xfId="0" applyFont="1" applyFill="1" applyBorder="1" applyAlignment="1">
      <alignment horizontal="center"/>
    </xf>
    <xf numFmtId="0" fontId="1" fillId="5" borderId="11" xfId="0" applyFont="1" applyFill="1" applyBorder="1" applyAlignment="1">
      <alignment horizontal="center"/>
    </xf>
    <xf numFmtId="2" fontId="4" fillId="5" borderId="11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2" fontId="4" fillId="5" borderId="3" xfId="0" applyNumberFormat="1" applyFont="1" applyFill="1" applyBorder="1" applyAlignment="1">
      <alignment horizontal="center"/>
    </xf>
    <xf numFmtId="0" fontId="1" fillId="5" borderId="15" xfId="0" applyFont="1" applyFill="1" applyBorder="1" applyAlignment="1">
      <alignment horizontal="center"/>
    </xf>
    <xf numFmtId="0" fontId="11" fillId="0" borderId="0" xfId="0" applyFont="1"/>
    <xf numFmtId="0" fontId="12" fillId="0" borderId="0" xfId="0" applyFont="1"/>
    <xf numFmtId="0" fontId="13" fillId="0" borderId="0" xfId="0" applyFont="1"/>
    <xf numFmtId="0" fontId="14" fillId="0" borderId="0" xfId="0" applyFont="1" applyAlignment="1">
      <alignment horizontal="right"/>
    </xf>
    <xf numFmtId="0" fontId="14" fillId="0" borderId="0" xfId="0" applyFont="1"/>
    <xf numFmtId="0" fontId="15" fillId="0" borderId="0" xfId="0" applyFont="1"/>
    <xf numFmtId="0" fontId="16" fillId="4" borderId="13" xfId="0" applyFont="1" applyFill="1" applyBorder="1" applyAlignment="1">
      <alignment horizontal="center"/>
    </xf>
    <xf numFmtId="0" fontId="16" fillId="4" borderId="17" xfId="0" applyFont="1" applyFill="1" applyBorder="1"/>
    <xf numFmtId="0" fontId="16" fillId="4" borderId="28" xfId="0" applyFont="1" applyFill="1" applyBorder="1" applyAlignment="1">
      <alignment horizontal="center"/>
    </xf>
    <xf numFmtId="0" fontId="16" fillId="4" borderId="16" xfId="0" applyFont="1" applyFill="1" applyBorder="1" applyAlignment="1">
      <alignment horizontal="center"/>
    </xf>
    <xf numFmtId="0" fontId="16" fillId="4" borderId="17" xfId="0" applyFont="1" applyFill="1" applyBorder="1" applyAlignment="1">
      <alignment horizontal="center"/>
    </xf>
    <xf numFmtId="0" fontId="15" fillId="3" borderId="14" xfId="0" applyFont="1" applyFill="1" applyBorder="1" applyAlignment="1">
      <alignment horizontal="center"/>
    </xf>
    <xf numFmtId="0" fontId="15" fillId="5" borderId="15" xfId="0" applyFont="1" applyFill="1" applyBorder="1" applyAlignment="1">
      <alignment horizontal="center"/>
    </xf>
    <xf numFmtId="0" fontId="16" fillId="5" borderId="29" xfId="0" applyFont="1" applyFill="1" applyBorder="1" applyAlignment="1">
      <alignment horizontal="center"/>
    </xf>
    <xf numFmtId="0" fontId="15" fillId="5" borderId="5" xfId="0" applyFont="1" applyFill="1" applyBorder="1" applyAlignment="1">
      <alignment horizontal="center"/>
    </xf>
    <xf numFmtId="2" fontId="16" fillId="5" borderId="5" xfId="0" applyNumberFormat="1" applyFont="1" applyFill="1" applyBorder="1" applyAlignment="1">
      <alignment horizontal="center"/>
    </xf>
    <xf numFmtId="0" fontId="16" fillId="5" borderId="15" xfId="0" applyFont="1" applyFill="1" applyBorder="1" applyAlignment="1">
      <alignment horizontal="center"/>
    </xf>
    <xf numFmtId="2" fontId="15" fillId="0" borderId="35" xfId="0" applyNumberFormat="1" applyFont="1" applyBorder="1"/>
    <xf numFmtId="2" fontId="15" fillId="0" borderId="36" xfId="0" applyNumberFormat="1" applyFont="1" applyBorder="1"/>
    <xf numFmtId="0" fontId="15" fillId="0" borderId="35" xfId="0" applyFont="1" applyBorder="1"/>
    <xf numFmtId="0" fontId="15" fillId="0" borderId="36" xfId="0" applyFont="1" applyBorder="1"/>
    <xf numFmtId="0" fontId="15" fillId="3" borderId="8" xfId="0" applyFont="1" applyFill="1" applyBorder="1" applyAlignment="1">
      <alignment horizontal="center"/>
    </xf>
    <xf numFmtId="0" fontId="16" fillId="5" borderId="30" xfId="0" applyFont="1" applyFill="1" applyBorder="1" applyAlignment="1">
      <alignment horizontal="center"/>
    </xf>
    <xf numFmtId="0" fontId="15" fillId="5" borderId="4" xfId="0" applyFont="1" applyFill="1" applyBorder="1" applyAlignment="1">
      <alignment horizontal="center"/>
    </xf>
    <xf numFmtId="2" fontId="16" fillId="5" borderId="4" xfId="0" applyNumberFormat="1" applyFont="1" applyFill="1" applyBorder="1" applyAlignment="1">
      <alignment horizontal="center"/>
    </xf>
    <xf numFmtId="0" fontId="16" fillId="5" borderId="9" xfId="0" applyFont="1" applyFill="1" applyBorder="1" applyAlignment="1">
      <alignment horizontal="center"/>
    </xf>
    <xf numFmtId="2" fontId="15" fillId="0" borderId="37" xfId="0" applyNumberFormat="1" applyFont="1" applyBorder="1"/>
    <xf numFmtId="2" fontId="15" fillId="0" borderId="38" xfId="0" applyNumberFormat="1" applyFont="1" applyBorder="1"/>
    <xf numFmtId="0" fontId="15" fillId="0" borderId="37" xfId="0" applyFont="1" applyBorder="1"/>
    <xf numFmtId="0" fontId="15" fillId="0" borderId="38" xfId="0" applyFont="1" applyBorder="1"/>
    <xf numFmtId="0" fontId="15" fillId="3" borderId="10" xfId="0" applyFont="1" applyFill="1" applyBorder="1" applyAlignment="1">
      <alignment horizontal="center"/>
    </xf>
    <xf numFmtId="0" fontId="16" fillId="5" borderId="23" xfId="0" applyFont="1" applyFill="1" applyBorder="1" applyAlignment="1">
      <alignment horizontal="center"/>
    </xf>
    <xf numFmtId="0" fontId="15" fillId="5" borderId="11" xfId="0" applyFont="1" applyFill="1" applyBorder="1" applyAlignment="1">
      <alignment horizontal="center"/>
    </xf>
    <xf numFmtId="2" fontId="16" fillId="5" borderId="11" xfId="0" applyNumberFormat="1" applyFont="1" applyFill="1" applyBorder="1" applyAlignment="1">
      <alignment horizontal="center"/>
    </xf>
    <xf numFmtId="0" fontId="16" fillId="5" borderId="12" xfId="0" applyFont="1" applyFill="1" applyBorder="1" applyAlignment="1">
      <alignment horizontal="center"/>
    </xf>
    <xf numFmtId="2" fontId="15" fillId="0" borderId="39" xfId="0" applyNumberFormat="1" applyFont="1" applyBorder="1"/>
    <xf numFmtId="2" fontId="15" fillId="0" borderId="40" xfId="0" applyNumberFormat="1" applyFont="1" applyBorder="1"/>
    <xf numFmtId="0" fontId="15" fillId="0" borderId="39" xfId="0" applyFont="1" applyBorder="1"/>
    <xf numFmtId="0" fontId="15" fillId="0" borderId="40" xfId="0" applyFont="1" applyBorder="1"/>
    <xf numFmtId="0" fontId="19" fillId="0" borderId="0" xfId="0" applyFont="1"/>
    <xf numFmtId="0" fontId="18" fillId="0" borderId="0" xfId="0" applyFont="1"/>
    <xf numFmtId="0" fontId="15" fillId="3" borderId="6" xfId="0" applyFont="1" applyFill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6" fillId="0" borderId="22" xfId="0" applyFont="1" applyFill="1" applyBorder="1" applyAlignment="1">
      <alignment horizontal="center"/>
    </xf>
    <xf numFmtId="0" fontId="15" fillId="0" borderId="3" xfId="0" applyFont="1" applyFill="1" applyBorder="1" applyAlignment="1">
      <alignment horizontal="center"/>
    </xf>
    <xf numFmtId="2" fontId="16" fillId="5" borderId="3" xfId="0" applyNumberFormat="1" applyFont="1" applyFill="1" applyBorder="1" applyAlignment="1">
      <alignment horizontal="center"/>
    </xf>
    <xf numFmtId="0" fontId="16" fillId="0" borderId="7" xfId="0" applyFont="1" applyFill="1" applyBorder="1" applyAlignment="1">
      <alignment horizontal="center"/>
    </xf>
    <xf numFmtId="0" fontId="15" fillId="0" borderId="12" xfId="0" applyFont="1" applyBorder="1" applyAlignment="1">
      <alignment horizontal="center"/>
    </xf>
    <xf numFmtId="0" fontId="16" fillId="0" borderId="23" xfId="0" applyFont="1" applyFill="1" applyBorder="1" applyAlignment="1">
      <alignment horizontal="center"/>
    </xf>
    <xf numFmtId="0" fontId="15" fillId="0" borderId="11" xfId="0" applyFont="1" applyFill="1" applyBorder="1" applyAlignment="1">
      <alignment horizontal="center"/>
    </xf>
    <xf numFmtId="0" fontId="16" fillId="0" borderId="12" xfId="0" applyFont="1" applyFill="1" applyBorder="1" applyAlignment="1">
      <alignment horizontal="center"/>
    </xf>
    <xf numFmtId="0" fontId="15" fillId="0" borderId="0" xfId="0" applyFont="1" applyAlignment="1">
      <alignment horizontal="center"/>
    </xf>
    <xf numFmtId="2" fontId="15" fillId="0" borderId="0" xfId="0" applyNumberFormat="1" applyFont="1" applyAlignment="1">
      <alignment horizontal="center"/>
    </xf>
    <xf numFmtId="2" fontId="16" fillId="0" borderId="0" xfId="0" applyNumberFormat="1" applyFont="1" applyAlignment="1">
      <alignment horizontal="center"/>
    </xf>
    <xf numFmtId="0" fontId="16" fillId="0" borderId="2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6" fillId="0" borderId="7" xfId="0" applyFont="1" applyBorder="1" applyAlignment="1">
      <alignment horizontal="center"/>
    </xf>
    <xf numFmtId="0" fontId="16" fillId="0" borderId="23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6" fillId="0" borderId="12" xfId="0" applyFont="1" applyBorder="1" applyAlignment="1">
      <alignment horizontal="center"/>
    </xf>
    <xf numFmtId="0" fontId="15" fillId="6" borderId="14" xfId="0" applyFont="1" applyFill="1" applyBorder="1" applyAlignment="1">
      <alignment horizontal="center"/>
    </xf>
    <xf numFmtId="0" fontId="15" fillId="6" borderId="8" xfId="0" applyFont="1" applyFill="1" applyBorder="1" applyAlignment="1">
      <alignment horizontal="center"/>
    </xf>
    <xf numFmtId="0" fontId="15" fillId="6" borderId="10" xfId="0" applyFont="1" applyFill="1" applyBorder="1" applyAlignment="1">
      <alignment horizontal="center"/>
    </xf>
    <xf numFmtId="0" fontId="20" fillId="0" borderId="0" xfId="0" applyFont="1"/>
    <xf numFmtId="0" fontId="21" fillId="0" borderId="0" xfId="0" applyFont="1"/>
    <xf numFmtId="0" fontId="22" fillId="0" borderId="0" xfId="0" applyFont="1"/>
    <xf numFmtId="0" fontId="23" fillId="0" borderId="0" xfId="0" applyFont="1" applyAlignment="1">
      <alignment horizontal="right"/>
    </xf>
    <xf numFmtId="0" fontId="23" fillId="0" borderId="0" xfId="0" applyFont="1"/>
    <xf numFmtId="0" fontId="24" fillId="4" borderId="13" xfId="0" applyFont="1" applyFill="1" applyBorder="1" applyAlignment="1">
      <alignment horizontal="center"/>
    </xf>
    <xf numFmtId="0" fontId="24" fillId="4" borderId="17" xfId="0" applyFont="1" applyFill="1" applyBorder="1"/>
    <xf numFmtId="0" fontId="24" fillId="4" borderId="28" xfId="0" applyFont="1" applyFill="1" applyBorder="1" applyAlignment="1">
      <alignment horizontal="center"/>
    </xf>
    <xf numFmtId="0" fontId="24" fillId="4" borderId="16" xfId="0" applyFont="1" applyFill="1" applyBorder="1" applyAlignment="1">
      <alignment horizontal="center"/>
    </xf>
    <xf numFmtId="0" fontId="24" fillId="4" borderId="17" xfId="0" applyFont="1" applyFill="1" applyBorder="1" applyAlignment="1">
      <alignment horizontal="center"/>
    </xf>
    <xf numFmtId="0" fontId="25" fillId="0" borderId="0" xfId="0" applyFont="1"/>
    <xf numFmtId="0" fontId="25" fillId="5" borderId="15" xfId="0" applyFont="1" applyFill="1" applyBorder="1" applyAlignment="1">
      <alignment horizontal="center"/>
    </xf>
    <xf numFmtId="2" fontId="24" fillId="5" borderId="5" xfId="0" applyNumberFormat="1" applyFont="1" applyFill="1" applyBorder="1" applyAlignment="1">
      <alignment horizontal="center"/>
    </xf>
    <xf numFmtId="2" fontId="25" fillId="0" borderId="35" xfId="0" applyNumberFormat="1" applyFont="1" applyBorder="1"/>
    <xf numFmtId="2" fontId="25" fillId="0" borderId="36" xfId="0" applyNumberFormat="1" applyFont="1" applyBorder="1"/>
    <xf numFmtId="0" fontId="25" fillId="0" borderId="35" xfId="0" applyFont="1" applyBorder="1"/>
    <xf numFmtId="0" fontId="25" fillId="0" borderId="36" xfId="0" applyFont="1" applyBorder="1"/>
    <xf numFmtId="0" fontId="25" fillId="6" borderId="8" xfId="0" applyFont="1" applyFill="1" applyBorder="1" applyAlignment="1">
      <alignment horizontal="center"/>
    </xf>
    <xf numFmtId="0" fontId="25" fillId="3" borderId="8" xfId="0" applyFont="1" applyFill="1" applyBorder="1" applyAlignment="1">
      <alignment horizontal="center"/>
    </xf>
    <xf numFmtId="0" fontId="24" fillId="5" borderId="30" xfId="0" applyFont="1" applyFill="1" applyBorder="1" applyAlignment="1">
      <alignment horizontal="center"/>
    </xf>
    <xf numFmtId="0" fontId="25" fillId="5" borderId="4" xfId="0" applyFont="1" applyFill="1" applyBorder="1" applyAlignment="1">
      <alignment horizontal="center"/>
    </xf>
    <xf numFmtId="2" fontId="24" fillId="5" borderId="4" xfId="0" applyNumberFormat="1" applyFont="1" applyFill="1" applyBorder="1" applyAlignment="1">
      <alignment horizontal="center"/>
    </xf>
    <xf numFmtId="0" fontId="24" fillId="5" borderId="9" xfId="0" applyFont="1" applyFill="1" applyBorder="1" applyAlignment="1">
      <alignment horizontal="center"/>
    </xf>
    <xf numFmtId="2" fontId="25" fillId="0" borderId="37" xfId="0" applyNumberFormat="1" applyFont="1" applyBorder="1"/>
    <xf numFmtId="2" fontId="25" fillId="0" borderId="38" xfId="0" applyNumberFormat="1" applyFont="1" applyBorder="1"/>
    <xf numFmtId="0" fontId="25" fillId="0" borderId="37" xfId="0" applyFont="1" applyBorder="1"/>
    <xf numFmtId="0" fontId="25" fillId="0" borderId="38" xfId="0" applyFont="1" applyBorder="1"/>
    <xf numFmtId="0" fontId="25" fillId="6" borderId="10" xfId="0" applyFont="1" applyFill="1" applyBorder="1" applyAlignment="1">
      <alignment horizontal="center"/>
    </xf>
    <xf numFmtId="0" fontId="25" fillId="3" borderId="10" xfId="0" applyFont="1" applyFill="1" applyBorder="1" applyAlignment="1">
      <alignment horizontal="center"/>
    </xf>
    <xf numFmtId="0" fontId="24" fillId="5" borderId="23" xfId="0" applyFont="1" applyFill="1" applyBorder="1" applyAlignment="1">
      <alignment horizontal="center"/>
    </xf>
    <xf numFmtId="0" fontId="25" fillId="5" borderId="11" xfId="0" applyFont="1" applyFill="1" applyBorder="1" applyAlignment="1">
      <alignment horizontal="center"/>
    </xf>
    <xf numFmtId="2" fontId="24" fillId="5" borderId="11" xfId="0" applyNumberFormat="1" applyFont="1" applyFill="1" applyBorder="1" applyAlignment="1">
      <alignment horizontal="center"/>
    </xf>
    <xf numFmtId="0" fontId="24" fillId="5" borderId="12" xfId="0" applyFont="1" applyFill="1" applyBorder="1" applyAlignment="1">
      <alignment horizontal="center"/>
    </xf>
    <xf numFmtId="2" fontId="25" fillId="0" borderId="39" xfId="0" applyNumberFormat="1" applyFont="1" applyBorder="1"/>
    <xf numFmtId="2" fontId="25" fillId="0" borderId="40" xfId="0" applyNumberFormat="1" applyFont="1" applyBorder="1"/>
    <xf numFmtId="0" fontId="25" fillId="0" borderId="39" xfId="0" applyFont="1" applyBorder="1"/>
    <xf numFmtId="0" fontId="25" fillId="0" borderId="40" xfId="0" applyFont="1" applyBorder="1"/>
    <xf numFmtId="0" fontId="28" fillId="0" borderId="0" xfId="0" applyFont="1"/>
    <xf numFmtId="0" fontId="27" fillId="0" borderId="0" xfId="0" applyFont="1"/>
    <xf numFmtId="0" fontId="25" fillId="3" borderId="6" xfId="0" applyFont="1" applyFill="1" applyBorder="1" applyAlignment="1">
      <alignment horizontal="center"/>
    </xf>
    <xf numFmtId="0" fontId="25" fillId="0" borderId="7" xfId="0" applyFont="1" applyBorder="1" applyAlignment="1">
      <alignment horizontal="center"/>
    </xf>
    <xf numFmtId="0" fontId="24" fillId="0" borderId="22" xfId="0" applyFont="1" applyFill="1" applyBorder="1" applyAlignment="1">
      <alignment horizontal="center"/>
    </xf>
    <xf numFmtId="0" fontId="25" fillId="0" borderId="3" xfId="0" applyFont="1" applyFill="1" applyBorder="1" applyAlignment="1">
      <alignment horizontal="center"/>
    </xf>
    <xf numFmtId="2" fontId="24" fillId="5" borderId="3" xfId="0" applyNumberFormat="1" applyFont="1" applyFill="1" applyBorder="1" applyAlignment="1">
      <alignment horizontal="center"/>
    </xf>
    <xf numFmtId="0" fontId="24" fillId="0" borderId="7" xfId="0" applyFont="1" applyFill="1" applyBorder="1" applyAlignment="1">
      <alignment horizontal="center"/>
    </xf>
    <xf numFmtId="0" fontId="25" fillId="0" borderId="12" xfId="0" applyFont="1" applyBorder="1" applyAlignment="1">
      <alignment horizontal="center"/>
    </xf>
    <xf numFmtId="0" fontId="24" fillId="0" borderId="23" xfId="0" applyFont="1" applyFill="1" applyBorder="1" applyAlignment="1">
      <alignment horizontal="center"/>
    </xf>
    <xf numFmtId="0" fontId="25" fillId="0" borderId="11" xfId="0" applyFont="1" applyFill="1" applyBorder="1" applyAlignment="1">
      <alignment horizontal="center"/>
    </xf>
    <xf numFmtId="0" fontId="24" fillId="0" borderId="12" xfId="0" applyFont="1" applyFill="1" applyBorder="1" applyAlignment="1">
      <alignment horizontal="center"/>
    </xf>
    <xf numFmtId="0" fontId="25" fillId="0" borderId="0" xfId="0" applyFont="1" applyAlignment="1">
      <alignment horizontal="center"/>
    </xf>
    <xf numFmtId="2" fontId="25" fillId="0" borderId="0" xfId="0" applyNumberFormat="1" applyFont="1" applyAlignment="1">
      <alignment horizontal="center"/>
    </xf>
    <xf numFmtId="2" fontId="24" fillId="0" borderId="0" xfId="0" applyNumberFormat="1" applyFont="1" applyAlignment="1">
      <alignment horizontal="center"/>
    </xf>
    <xf numFmtId="0" fontId="24" fillId="0" borderId="22" xfId="0" applyFont="1" applyBorder="1" applyAlignment="1">
      <alignment horizontal="center"/>
    </xf>
    <xf numFmtId="0" fontId="25" fillId="0" borderId="3" xfId="0" applyFont="1" applyBorder="1" applyAlignment="1">
      <alignment horizontal="center"/>
    </xf>
    <xf numFmtId="0" fontId="24" fillId="0" borderId="7" xfId="0" applyFont="1" applyBorder="1" applyAlignment="1">
      <alignment horizontal="center"/>
    </xf>
    <xf numFmtId="0" fontId="24" fillId="0" borderId="23" xfId="0" applyFont="1" applyBorder="1" applyAlignment="1">
      <alignment horizontal="center"/>
    </xf>
    <xf numFmtId="0" fontId="25" fillId="0" borderId="11" xfId="0" applyFont="1" applyBorder="1" applyAlignment="1">
      <alignment horizontal="center"/>
    </xf>
    <xf numFmtId="0" fontId="24" fillId="0" borderId="12" xfId="0" applyFont="1" applyBorder="1" applyAlignment="1">
      <alignment horizontal="center"/>
    </xf>
    <xf numFmtId="0" fontId="7" fillId="0" borderId="0" xfId="0" applyFont="1" applyAlignment="1">
      <alignment horizontal="right"/>
    </xf>
    <xf numFmtId="0" fontId="0" fillId="0" borderId="0" xfId="0" applyFont="1" applyAlignment="1">
      <alignment horizontal="center"/>
    </xf>
    <xf numFmtId="0" fontId="0" fillId="0" borderId="0" xfId="0" applyFont="1"/>
    <xf numFmtId="0" fontId="0" fillId="7" borderId="0" xfId="0" applyFont="1" applyFill="1" applyBorder="1" applyAlignment="1">
      <alignment horizontal="left" vertical="center"/>
    </xf>
    <xf numFmtId="0" fontId="0" fillId="8" borderId="0" xfId="0" applyFont="1" applyFill="1" applyBorder="1" applyAlignment="1">
      <alignment horizontal="left" vertical="center"/>
    </xf>
    <xf numFmtId="0" fontId="0" fillId="0" borderId="0" xfId="0" applyFont="1" applyBorder="1" applyAlignment="1">
      <alignment horizontal="left"/>
    </xf>
    <xf numFmtId="0" fontId="0" fillId="0" borderId="0" xfId="0" applyFont="1" applyAlignment="1">
      <alignment vertical="center"/>
    </xf>
    <xf numFmtId="0" fontId="0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29" fillId="0" borderId="0" xfId="0" applyFont="1" applyAlignment="1">
      <alignment horizontal="left" vertical="center"/>
    </xf>
    <xf numFmtId="0" fontId="30" fillId="0" borderId="0" xfId="0" applyFont="1" applyAlignment="1">
      <alignment vertical="center"/>
    </xf>
    <xf numFmtId="0" fontId="30" fillId="0" borderId="0" xfId="0" applyFont="1" applyAlignment="1">
      <alignment horizontal="center" vertical="center"/>
    </xf>
    <xf numFmtId="0" fontId="29" fillId="0" borderId="0" xfId="0" applyFont="1" applyAlignment="1">
      <alignment horizontal="right" vertical="center"/>
    </xf>
    <xf numFmtId="0" fontId="29" fillId="2" borderId="21" xfId="0" applyFont="1" applyFill="1" applyBorder="1" applyAlignment="1">
      <alignment horizontal="center" vertical="center"/>
    </xf>
    <xf numFmtId="0" fontId="2" fillId="0" borderId="0" xfId="0" applyFont="1" applyAlignment="1">
      <alignment horizontal="right"/>
    </xf>
    <xf numFmtId="0" fontId="4" fillId="0" borderId="0" xfId="0" applyFont="1" applyAlignment="1">
      <alignment horizontal="center"/>
    </xf>
    <xf numFmtId="0" fontId="7" fillId="0" borderId="0" xfId="0" applyFont="1" applyAlignment="1">
      <alignment vertical="center"/>
    </xf>
    <xf numFmtId="0" fontId="0" fillId="0" borderId="0" xfId="0" applyAlignment="1">
      <alignment vertical="center"/>
    </xf>
    <xf numFmtId="0" fontId="7" fillId="0" borderId="0" xfId="0" applyFont="1" applyAlignment="1">
      <alignment horizontal="center" vertical="center"/>
    </xf>
    <xf numFmtId="2" fontId="7" fillId="0" borderId="0" xfId="0" applyNumberFormat="1" applyFont="1" applyAlignment="1">
      <alignment horizontal="center" vertical="center"/>
    </xf>
    <xf numFmtId="0" fontId="0" fillId="0" borderId="6" xfId="0" applyFont="1" applyBorder="1" applyAlignment="1">
      <alignment horizontal="center" vertical="center"/>
    </xf>
    <xf numFmtId="2" fontId="0" fillId="0" borderId="6" xfId="0" applyNumberFormat="1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2" fontId="0" fillId="0" borderId="8" xfId="0" applyNumberFormat="1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2" fontId="0" fillId="0" borderId="10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2" fontId="0" fillId="0" borderId="0" xfId="0" applyNumberFormat="1" applyAlignment="1">
      <alignment horizontal="center" vertic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/>
    </xf>
    <xf numFmtId="0" fontId="4" fillId="0" borderId="0" xfId="0" applyFont="1" applyAlignment="1">
      <alignment horizontal="center" vertical="center"/>
    </xf>
    <xf numFmtId="0" fontId="0" fillId="0" borderId="44" xfId="0" applyBorder="1" applyAlignment="1">
      <alignment horizontal="center" vertical="center"/>
    </xf>
    <xf numFmtId="1" fontId="0" fillId="0" borderId="0" xfId="0" applyNumberFormat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right"/>
    </xf>
    <xf numFmtId="164" fontId="31" fillId="0" borderId="0" xfId="0" applyNumberFormat="1" applyFont="1"/>
    <xf numFmtId="0" fontId="0" fillId="0" borderId="0" xfId="0" applyAlignment="1">
      <alignment vertical="center"/>
    </xf>
    <xf numFmtId="1" fontId="0" fillId="0" borderId="0" xfId="0" applyNumberFormat="1" applyAlignment="1">
      <alignment vertical="center"/>
    </xf>
    <xf numFmtId="164" fontId="31" fillId="0" borderId="0" xfId="0" applyNumberFormat="1" applyFont="1" applyAlignment="1">
      <alignment vertical="center"/>
    </xf>
    <xf numFmtId="2" fontId="0" fillId="0" borderId="0" xfId="0" applyNumberFormat="1" applyAlignment="1">
      <alignment horizontal="left" vertical="center"/>
    </xf>
    <xf numFmtId="2" fontId="0" fillId="0" borderId="0" xfId="0" applyNumberFormat="1" applyAlignment="1">
      <alignment horizontal="right" vertical="center"/>
    </xf>
    <xf numFmtId="1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horizontal="right" vertical="center"/>
    </xf>
    <xf numFmtId="2" fontId="32" fillId="0" borderId="0" xfId="0" applyNumberFormat="1" applyFont="1" applyAlignment="1">
      <alignment horizontal="right" vertical="center"/>
    </xf>
    <xf numFmtId="164" fontId="33" fillId="0" borderId="0" xfId="0" applyNumberFormat="1" applyFont="1" applyAlignment="1">
      <alignment vertical="center"/>
    </xf>
    <xf numFmtId="1" fontId="0" fillId="0" borderId="21" xfId="0" applyNumberFormat="1" applyBorder="1" applyAlignment="1">
      <alignment vertical="center"/>
    </xf>
    <xf numFmtId="1" fontId="0" fillId="0" borderId="21" xfId="0" applyNumberFormat="1" applyBorder="1" applyAlignment="1">
      <alignment horizontal="right" vertical="center"/>
    </xf>
    <xf numFmtId="2" fontId="0" fillId="0" borderId="21" xfId="0" applyNumberFormat="1" applyBorder="1" applyAlignment="1">
      <alignment horizontal="right" vertical="center"/>
    </xf>
    <xf numFmtId="1" fontId="0" fillId="0" borderId="0" xfId="0" applyNumberFormat="1" applyAlignment="1">
      <alignment horizontal="right" vertical="center"/>
    </xf>
    <xf numFmtId="0" fontId="25" fillId="6" borderId="6" xfId="0" applyFont="1" applyFill="1" applyBorder="1" applyAlignment="1">
      <alignment horizontal="center"/>
    </xf>
    <xf numFmtId="0" fontId="25" fillId="5" borderId="7" xfId="0" applyFont="1" applyFill="1" applyBorder="1" applyAlignment="1">
      <alignment horizontal="center"/>
    </xf>
    <xf numFmtId="0" fontId="24" fillId="5" borderId="22" xfId="0" applyFont="1" applyFill="1" applyBorder="1" applyAlignment="1">
      <alignment horizontal="center"/>
    </xf>
    <xf numFmtId="0" fontId="25" fillId="5" borderId="3" xfId="0" applyFont="1" applyFill="1" applyBorder="1" applyAlignment="1">
      <alignment horizontal="center"/>
    </xf>
    <xf numFmtId="0" fontId="24" fillId="5" borderId="7" xfId="0" applyFont="1" applyFill="1" applyBorder="1" applyAlignment="1">
      <alignment horizontal="center"/>
    </xf>
    <xf numFmtId="0" fontId="25" fillId="5" borderId="45" xfId="0" applyFont="1" applyFill="1" applyBorder="1" applyAlignment="1">
      <alignment horizontal="center"/>
    </xf>
    <xf numFmtId="2" fontId="24" fillId="5" borderId="46" xfId="0" applyNumberFormat="1" applyFont="1" applyFill="1" applyBorder="1" applyAlignment="1">
      <alignment horizontal="center"/>
    </xf>
    <xf numFmtId="0" fontId="0" fillId="0" borderId="3" xfId="0" applyNumberFormat="1" applyFont="1" applyBorder="1" applyAlignment="1">
      <alignment horizontal="center" vertical="center"/>
    </xf>
    <xf numFmtId="0" fontId="0" fillId="0" borderId="7" xfId="0" applyNumberFormat="1" applyFont="1" applyBorder="1" applyAlignment="1">
      <alignment horizontal="center" vertical="center"/>
    </xf>
    <xf numFmtId="0" fontId="0" fillId="0" borderId="0" xfId="0" applyNumberFormat="1"/>
    <xf numFmtId="0" fontId="0" fillId="0" borderId="4" xfId="0" applyNumberFormat="1" applyFont="1" applyBorder="1" applyAlignment="1">
      <alignment horizontal="center" vertical="center"/>
    </xf>
    <xf numFmtId="0" fontId="0" fillId="0" borderId="9" xfId="0" applyNumberFormat="1" applyFont="1" applyBorder="1" applyAlignment="1">
      <alignment horizontal="center" vertical="center"/>
    </xf>
    <xf numFmtId="0" fontId="0" fillId="0" borderId="11" xfId="0" applyNumberFormat="1" applyFont="1" applyBorder="1" applyAlignment="1">
      <alignment horizontal="center" vertical="center"/>
    </xf>
    <xf numFmtId="0" fontId="0" fillId="0" borderId="12" xfId="0" applyNumberFormat="1" applyFont="1" applyBorder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0" fontId="0" fillId="0" borderId="0" xfId="0" applyNumberFormat="1" applyAlignment="1">
      <alignment horizontal="center"/>
    </xf>
    <xf numFmtId="0" fontId="7" fillId="0" borderId="0" xfId="0" applyNumberFormat="1" applyFont="1" applyAlignment="1">
      <alignment horizontal="center" vertical="center"/>
    </xf>
    <xf numFmtId="0" fontId="0" fillId="0" borderId="6" xfId="0" applyNumberFormat="1" applyFont="1" applyBorder="1" applyAlignment="1">
      <alignment horizontal="center" vertical="center"/>
    </xf>
    <xf numFmtId="0" fontId="0" fillId="0" borderId="8" xfId="0" applyNumberFormat="1" applyFont="1" applyBorder="1" applyAlignment="1">
      <alignment horizontal="center" vertical="center"/>
    </xf>
    <xf numFmtId="0" fontId="0" fillId="0" borderId="10" xfId="0" applyNumberFormat="1" applyFont="1" applyBorder="1" applyAlignment="1">
      <alignment horizontal="center" vertical="center"/>
    </xf>
    <xf numFmtId="2" fontId="0" fillId="0" borderId="3" xfId="0" applyNumberFormat="1" applyFont="1" applyBorder="1" applyAlignment="1">
      <alignment horizontal="center" vertical="center"/>
    </xf>
    <xf numFmtId="2" fontId="0" fillId="0" borderId="4" xfId="0" applyNumberFormat="1" applyFont="1" applyBorder="1" applyAlignment="1">
      <alignment horizontal="center" vertical="center"/>
    </xf>
    <xf numFmtId="2" fontId="0" fillId="0" borderId="11" xfId="0" applyNumberFormat="1" applyFont="1" applyBorder="1" applyAlignment="1">
      <alignment horizontal="center" vertical="center"/>
    </xf>
    <xf numFmtId="0" fontId="0" fillId="0" borderId="6" xfId="0" applyNumberFormat="1" applyFont="1" applyBorder="1" applyAlignment="1">
      <alignment vertical="center"/>
    </xf>
    <xf numFmtId="0" fontId="0" fillId="0" borderId="41" xfId="0" applyNumberFormat="1" applyBorder="1" applyAlignment="1">
      <alignment horizontal="center" vertical="center"/>
    </xf>
    <xf numFmtId="0" fontId="0" fillId="0" borderId="0" xfId="0" applyNumberFormat="1" applyAlignment="1">
      <alignment vertical="center"/>
    </xf>
    <xf numFmtId="0" fontId="0" fillId="0" borderId="8" xfId="0" applyNumberFormat="1" applyFont="1" applyBorder="1" applyAlignment="1">
      <alignment vertical="center"/>
    </xf>
    <xf numFmtId="0" fontId="0" fillId="0" borderId="42" xfId="0" applyNumberFormat="1" applyBorder="1" applyAlignment="1">
      <alignment horizontal="center" vertical="center"/>
    </xf>
    <xf numFmtId="0" fontId="0" fillId="0" borderId="10" xfId="0" applyNumberFormat="1" applyFont="1" applyBorder="1" applyAlignment="1">
      <alignment vertical="center"/>
    </xf>
    <xf numFmtId="0" fontId="0" fillId="0" borderId="43" xfId="0" applyNumberFormat="1" applyBorder="1" applyAlignment="1">
      <alignment horizontal="center" vertical="center"/>
    </xf>
    <xf numFmtId="0" fontId="7" fillId="0" borderId="0" xfId="0" applyNumberFormat="1" applyFont="1" applyAlignment="1">
      <alignment vertical="center"/>
    </xf>
    <xf numFmtId="0" fontId="0" fillId="0" borderId="0" xfId="0" applyFont="1" applyAlignment="1">
      <alignment horizontal="right"/>
    </xf>
    <xf numFmtId="16" fontId="0" fillId="0" borderId="0" xfId="0" applyNumberFormat="1" applyFont="1" applyAlignment="1">
      <alignment horizontal="right"/>
    </xf>
    <xf numFmtId="0" fontId="0" fillId="0" borderId="0" xfId="0" applyFont="1" applyAlignment="1">
      <alignment horizontal="left"/>
    </xf>
    <xf numFmtId="0" fontId="0" fillId="8" borderId="0" xfId="0" applyFont="1" applyFill="1" applyAlignment="1">
      <alignment horizontal="center" vertical="center"/>
    </xf>
    <xf numFmtId="0" fontId="0" fillId="9" borderId="0" xfId="0" applyFont="1" applyFill="1" applyBorder="1" applyAlignment="1">
      <alignment horizontal="left"/>
    </xf>
    <xf numFmtId="2" fontId="34" fillId="0" borderId="0" xfId="0" applyNumberFormat="1" applyFont="1"/>
    <xf numFmtId="2" fontId="35" fillId="0" borderId="6" xfId="0" applyNumberFormat="1" applyFont="1" applyBorder="1" applyAlignment="1">
      <alignment horizontal="center" vertical="center"/>
    </xf>
    <xf numFmtId="2" fontId="35" fillId="0" borderId="8" xfId="0" applyNumberFormat="1" applyFont="1" applyBorder="1" applyAlignment="1">
      <alignment horizontal="center" vertical="center"/>
    </xf>
    <xf numFmtId="2" fontId="35" fillId="0" borderId="10" xfId="0" applyNumberFormat="1" applyFont="1" applyBorder="1" applyAlignment="1">
      <alignment horizontal="center" vertical="center"/>
    </xf>
    <xf numFmtId="0" fontId="0" fillId="10" borderId="10" xfId="0" applyFont="1" applyFill="1" applyBorder="1" applyAlignment="1">
      <alignment vertical="center"/>
    </xf>
    <xf numFmtId="0" fontId="0" fillId="10" borderId="6" xfId="0" applyFont="1" applyFill="1" applyBorder="1" applyAlignment="1">
      <alignment vertical="center"/>
    </xf>
    <xf numFmtId="0" fontId="0" fillId="10" borderId="8" xfId="0" applyFont="1" applyFill="1" applyBorder="1" applyAlignment="1">
      <alignment vertical="center"/>
    </xf>
    <xf numFmtId="0" fontId="0" fillId="11" borderId="6" xfId="0" applyFont="1" applyFill="1" applyBorder="1" applyAlignment="1">
      <alignment vertical="center"/>
    </xf>
    <xf numFmtId="0" fontId="0" fillId="11" borderId="10" xfId="0" applyFont="1" applyFill="1" applyBorder="1" applyAlignment="1">
      <alignment vertical="center"/>
    </xf>
    <xf numFmtId="0" fontId="0" fillId="11" borderId="8" xfId="0" applyFont="1" applyFill="1" applyBorder="1" applyAlignment="1">
      <alignment vertical="center"/>
    </xf>
    <xf numFmtId="0" fontId="0" fillId="12" borderId="8" xfId="0" applyFont="1" applyFill="1" applyBorder="1" applyAlignment="1">
      <alignment vertical="center"/>
    </xf>
    <xf numFmtId="0" fontId="0" fillId="12" borderId="6" xfId="0" applyFont="1" applyFill="1" applyBorder="1" applyAlignment="1">
      <alignment vertical="center"/>
    </xf>
    <xf numFmtId="0" fontId="3" fillId="0" borderId="18" xfId="0" applyFont="1" applyFill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3" fillId="0" borderId="19" xfId="0" applyFont="1" applyFill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3" fillId="0" borderId="20" xfId="0" applyFont="1" applyFill="1" applyBorder="1" applyAlignment="1">
      <alignment horizontal="center" vertical="center"/>
    </xf>
    <xf numFmtId="0" fontId="0" fillId="0" borderId="33" xfId="0" applyFont="1" applyBorder="1" applyAlignment="1">
      <alignment horizontal="center" vertical="center"/>
    </xf>
    <xf numFmtId="0" fontId="3" fillId="8" borderId="18" xfId="0" applyFont="1" applyFill="1" applyBorder="1" applyAlignment="1">
      <alignment horizontal="center" vertical="center"/>
    </xf>
    <xf numFmtId="0" fontId="0" fillId="8" borderId="31" xfId="0" applyFont="1" applyFill="1" applyBorder="1" applyAlignment="1">
      <alignment horizontal="center" vertical="center"/>
    </xf>
    <xf numFmtId="0" fontId="3" fillId="8" borderId="19" xfId="0" applyFont="1" applyFill="1" applyBorder="1" applyAlignment="1">
      <alignment horizontal="center" vertical="center"/>
    </xf>
    <xf numFmtId="0" fontId="0" fillId="8" borderId="3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 wrapText="1"/>
    </xf>
    <xf numFmtId="0" fontId="0" fillId="3" borderId="8" xfId="0" applyFont="1" applyFill="1" applyBorder="1" applyAlignment="1">
      <alignment horizontal="center" vertical="center" wrapText="1"/>
    </xf>
    <xf numFmtId="0" fontId="0" fillId="3" borderId="10" xfId="0" applyFont="1" applyFill="1" applyBorder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/>
    </xf>
    <xf numFmtId="0" fontId="30" fillId="2" borderId="34" xfId="0" applyFont="1" applyFill="1" applyBorder="1" applyAlignment="1">
      <alignment horizontal="center" vertical="center"/>
    </xf>
    <xf numFmtId="0" fontId="30" fillId="2" borderId="2" xfId="0" applyFont="1" applyFill="1" applyBorder="1" applyAlignment="1">
      <alignment horizontal="center" vertical="center"/>
    </xf>
    <xf numFmtId="0" fontId="3" fillId="8" borderId="20" xfId="0" applyFont="1" applyFill="1" applyBorder="1" applyAlignment="1">
      <alignment horizontal="center" vertical="center"/>
    </xf>
    <xf numFmtId="0" fontId="0" fillId="8" borderId="33" xfId="0" applyFont="1" applyFill="1" applyBorder="1" applyAlignment="1">
      <alignment horizontal="center" vertical="center"/>
    </xf>
    <xf numFmtId="0" fontId="24" fillId="3" borderId="24" xfId="0" applyFont="1" applyFill="1" applyBorder="1" applyAlignment="1">
      <alignment horizontal="center" vertical="center"/>
    </xf>
    <xf numFmtId="0" fontId="24" fillId="3" borderId="25" xfId="0" applyFont="1" applyFill="1" applyBorder="1" applyAlignment="1">
      <alignment horizontal="center" vertical="center"/>
    </xf>
    <xf numFmtId="0" fontId="23" fillId="4" borderId="1" xfId="0" applyFont="1" applyFill="1" applyBorder="1" applyAlignment="1">
      <alignment horizontal="center" vertical="center"/>
    </xf>
    <xf numFmtId="0" fontId="21" fillId="4" borderId="2" xfId="0" applyFont="1" applyFill="1" applyBorder="1" applyAlignment="1">
      <alignment horizontal="center" vertical="center"/>
    </xf>
    <xf numFmtId="0" fontId="26" fillId="4" borderId="1" xfId="0" applyFont="1" applyFill="1" applyBorder="1" applyAlignment="1">
      <alignment horizontal="center"/>
    </xf>
    <xf numFmtId="0" fontId="27" fillId="4" borderId="2" xfId="0" applyFont="1" applyFill="1" applyBorder="1" applyAlignment="1">
      <alignment horizontal="center"/>
    </xf>
    <xf numFmtId="0" fontId="24" fillId="4" borderId="1" xfId="0" applyFont="1" applyFill="1" applyBorder="1" applyAlignment="1">
      <alignment horizontal="center"/>
    </xf>
    <xf numFmtId="0" fontId="24" fillId="3" borderId="26" xfId="0" applyFont="1" applyFill="1" applyBorder="1" applyAlignment="1">
      <alignment horizontal="center" vertical="center"/>
    </xf>
    <xf numFmtId="0" fontId="24" fillId="3" borderId="27" xfId="0" applyFont="1" applyFill="1" applyBorder="1" applyAlignment="1">
      <alignment horizontal="center" vertical="center"/>
    </xf>
    <xf numFmtId="0" fontId="4" fillId="3" borderId="24" xfId="0" applyFont="1" applyFill="1" applyBorder="1" applyAlignment="1">
      <alignment horizontal="center" vertical="center"/>
    </xf>
    <xf numFmtId="0" fontId="4" fillId="3" borderId="25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/>
    </xf>
    <xf numFmtId="0" fontId="7" fillId="4" borderId="2" xfId="0" applyFont="1" applyFill="1" applyBorder="1" applyAlignment="1">
      <alignment horizontal="center"/>
    </xf>
    <xf numFmtId="0" fontId="4" fillId="4" borderId="1" xfId="0" applyFont="1" applyFill="1" applyBorder="1" applyAlignment="1">
      <alignment horizontal="center"/>
    </xf>
    <xf numFmtId="0" fontId="4" fillId="3" borderId="26" xfId="0" applyFont="1" applyFill="1" applyBorder="1" applyAlignment="1">
      <alignment horizontal="center" vertical="center"/>
    </xf>
    <xf numFmtId="0" fontId="4" fillId="3" borderId="27" xfId="0" applyFont="1" applyFill="1" applyBorder="1" applyAlignment="1">
      <alignment horizontal="center" vertical="center"/>
    </xf>
    <xf numFmtId="0" fontId="16" fillId="3" borderId="24" xfId="0" applyFont="1" applyFill="1" applyBorder="1" applyAlignment="1">
      <alignment horizontal="center" vertical="center"/>
    </xf>
    <xf numFmtId="0" fontId="16" fillId="3" borderId="25" xfId="0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horizontal="center"/>
    </xf>
    <xf numFmtId="0" fontId="18" fillId="4" borderId="2" xfId="0" applyFont="1" applyFill="1" applyBorder="1" applyAlignment="1">
      <alignment horizontal="center"/>
    </xf>
    <xf numFmtId="0" fontId="16" fillId="4" borderId="1" xfId="0" applyFont="1" applyFill="1" applyBorder="1" applyAlignment="1">
      <alignment horizontal="center"/>
    </xf>
    <xf numFmtId="0" fontId="16" fillId="3" borderId="26" xfId="0" applyFont="1" applyFill="1" applyBorder="1" applyAlignment="1">
      <alignment horizontal="center" vertical="center"/>
    </xf>
    <xf numFmtId="0" fontId="16" fillId="3" borderId="27" xfId="0" applyFont="1" applyFill="1" applyBorder="1" applyAlignment="1">
      <alignment horizontal="center" vertical="center"/>
    </xf>
    <xf numFmtId="1" fontId="4" fillId="0" borderId="0" xfId="0" applyNumberFormat="1" applyFont="1" applyAlignment="1">
      <alignment horizontal="center" vertical="center"/>
    </xf>
    <xf numFmtId="0" fontId="0" fillId="0" borderId="0" xfId="0" applyAlignment="1">
      <alignment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CC"/>
      <color rgb="FF2563C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2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2.emf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3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276225</xdr:colOff>
      <xdr:row>0</xdr:row>
      <xdr:rowOff>857250</xdr:rowOff>
    </xdr:to>
    <xdr:pic>
      <xdr:nvPicPr>
        <xdr:cNvPr id="4" name="Afbeelding 3" descr="Carambole kop.jpg">
          <a:extLst>
            <a:ext uri="{FF2B5EF4-FFF2-40B4-BE49-F238E27FC236}">
              <a16:creationId xmlns:a16="http://schemas.microsoft.com/office/drawing/2014/main" xmlns="" id="{3C6D2452-7AFF-46C9-91E5-100DF216C53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5</xdr:col>
      <xdr:colOff>380999</xdr:colOff>
      <xdr:row>0</xdr:row>
      <xdr:rowOff>0</xdr:rowOff>
    </xdr:from>
    <xdr:to>
      <xdr:col>5</xdr:col>
      <xdr:colOff>1228724</xdr:colOff>
      <xdr:row>0</xdr:row>
      <xdr:rowOff>828675</xdr:rowOff>
    </xdr:to>
    <xdr:pic>
      <xdr:nvPicPr>
        <xdr:cNvPr id="5" name="Picture 1">
          <a:extLst>
            <a:ext uri="{FF2B5EF4-FFF2-40B4-BE49-F238E27FC236}">
              <a16:creationId xmlns:a16="http://schemas.microsoft.com/office/drawing/2014/main" xmlns="" id="{6A1C1122-867C-4B62-9720-A2870E6C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057774" y="0"/>
          <a:ext cx="847725" cy="8286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47625</xdr:colOff>
      <xdr:row>0</xdr:row>
      <xdr:rowOff>0</xdr:rowOff>
    </xdr:from>
    <xdr:to>
      <xdr:col>14</xdr:col>
      <xdr:colOff>57150</xdr:colOff>
      <xdr:row>0</xdr:row>
      <xdr:rowOff>714375</xdr:rowOff>
    </xdr:to>
    <xdr:pic>
      <xdr:nvPicPr>
        <xdr:cNvPr id="2" name="Picture 1">
          <a:extLst>
            <a:ext uri="{FF2B5EF4-FFF2-40B4-BE49-F238E27FC236}">
              <a16:creationId xmlns="" xmlns:a16="http://schemas.microsoft.com/office/drawing/2014/main" id="{DC54BCF9-807E-4F48-A210-8885E5265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543550" y="0"/>
          <a:ext cx="752475" cy="7143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3</xdr:col>
      <xdr:colOff>238124</xdr:colOff>
      <xdr:row>1</xdr:row>
      <xdr:rowOff>132147</xdr:rowOff>
    </xdr:to>
    <xdr:pic>
      <xdr:nvPicPr>
        <xdr:cNvPr id="3" name="Afbeelding 2">
          <a:extLst>
            <a:ext uri="{FF2B5EF4-FFF2-40B4-BE49-F238E27FC236}">
              <a16:creationId xmlns="" xmlns:a16="http://schemas.microsoft.com/office/drawing/2014/main" id="{F2FC34CA-5A3F-416C-BE14-4160DF8E7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2181224" cy="93769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4</xdr:col>
      <xdr:colOff>161924</xdr:colOff>
      <xdr:row>0</xdr:row>
      <xdr:rowOff>1066800</xdr:rowOff>
    </xdr:to>
    <xdr:pic>
      <xdr:nvPicPr>
        <xdr:cNvPr id="4" name="Afbeelding 3">
          <a:extLst>
            <a:ext uri="{FF2B5EF4-FFF2-40B4-BE49-F238E27FC236}">
              <a16:creationId xmlns="" xmlns:a16="http://schemas.microsoft.com/office/drawing/2014/main" id="{F2FC34CA-5A3F-416C-BE14-4160DF8E70D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2181224" cy="1066800"/>
        </a:xfrm>
        <a:prstGeom prst="rect">
          <a:avLst/>
        </a:prstGeom>
      </xdr:spPr>
    </xdr:pic>
    <xdr:clientData/>
  </xdr:twoCellAnchor>
  <xdr:twoCellAnchor editAs="oneCell">
    <xdr:from>
      <xdr:col>11</xdr:col>
      <xdr:colOff>85725</xdr:colOff>
      <xdr:row>0</xdr:row>
      <xdr:rowOff>0</xdr:rowOff>
    </xdr:from>
    <xdr:to>
      <xdr:col>14</xdr:col>
      <xdr:colOff>635</xdr:colOff>
      <xdr:row>0</xdr:row>
      <xdr:rowOff>904875</xdr:rowOff>
    </xdr:to>
    <xdr:pic>
      <xdr:nvPicPr>
        <xdr:cNvPr id="5" name="Picture 1">
          <a:extLst>
            <a:ext uri="{FF2B5EF4-FFF2-40B4-BE49-F238E27FC236}">
              <a16:creationId xmlns="" xmlns:a16="http://schemas.microsoft.com/office/drawing/2014/main" id="{DC54BCF9-807E-4F48-A210-8885E5265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372100" y="0"/>
          <a:ext cx="953135" cy="9048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200025</xdr:colOff>
      <xdr:row>0</xdr:row>
      <xdr:rowOff>981075</xdr:rowOff>
    </xdr:to>
    <xdr:pic>
      <xdr:nvPicPr>
        <xdr:cNvPr id="2" name="Afbeelding 1" descr="Carambole kop.jpg">
          <a:extLst>
            <a:ext uri="{FF2B5EF4-FFF2-40B4-BE49-F238E27FC236}">
              <a16:creationId xmlns="" xmlns:a16="http://schemas.microsoft.com/office/drawing/2014/main" id="{60412730-21B9-4305-A0A7-374357F32816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457325" cy="98107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6</xdr:col>
      <xdr:colOff>641350</xdr:colOff>
      <xdr:row>0</xdr:row>
      <xdr:rowOff>0</xdr:rowOff>
    </xdr:from>
    <xdr:to>
      <xdr:col>8</xdr:col>
      <xdr:colOff>492760</xdr:colOff>
      <xdr:row>0</xdr:row>
      <xdr:rowOff>904875</xdr:rowOff>
    </xdr:to>
    <xdr:pic>
      <xdr:nvPicPr>
        <xdr:cNvPr id="4" name="Picture 1">
          <a:extLst>
            <a:ext uri="{FF2B5EF4-FFF2-40B4-BE49-F238E27FC236}">
              <a16:creationId xmlns="" xmlns:a16="http://schemas.microsoft.com/office/drawing/2014/main" id="{DC54BCF9-807E-4F48-A210-8885E52654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5467350" y="0"/>
          <a:ext cx="946785" cy="9048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752475</xdr:colOff>
      <xdr:row>0</xdr:row>
      <xdr:rowOff>857250</xdr:rowOff>
    </xdr:to>
    <xdr:pic>
      <xdr:nvPicPr>
        <xdr:cNvPr id="7" name="Afbeelding 6" descr="Carambole kop.jpg">
          <a:extLst>
            <a:ext uri="{FF2B5EF4-FFF2-40B4-BE49-F238E27FC236}">
              <a16:creationId xmlns:a16="http://schemas.microsoft.com/office/drawing/2014/main" xmlns="" id="{3C6D2452-7AFF-46C9-91E5-100DF216C53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8</xdr:col>
      <xdr:colOff>323850</xdr:colOff>
      <xdr:row>0</xdr:row>
      <xdr:rowOff>0</xdr:rowOff>
    </xdr:from>
    <xdr:to>
      <xdr:col>9</xdr:col>
      <xdr:colOff>495300</xdr:colOff>
      <xdr:row>0</xdr:row>
      <xdr:rowOff>828675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6A1C1122-867C-4B62-9720-A2870E6C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6819900" y="0"/>
          <a:ext cx="847725" cy="8286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752475</xdr:colOff>
      <xdr:row>0</xdr:row>
      <xdr:rowOff>857250</xdr:rowOff>
    </xdr:to>
    <xdr:pic>
      <xdr:nvPicPr>
        <xdr:cNvPr id="4" name="Afbeelding 3" descr="Carambole kop.jpg">
          <a:extLst>
            <a:ext uri="{FF2B5EF4-FFF2-40B4-BE49-F238E27FC236}">
              <a16:creationId xmlns:a16="http://schemas.microsoft.com/office/drawing/2014/main" xmlns="" id="{3C6D2452-7AFF-46C9-91E5-100DF216C53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9</xdr:col>
      <xdr:colOff>219075</xdr:colOff>
      <xdr:row>0</xdr:row>
      <xdr:rowOff>0</xdr:rowOff>
    </xdr:from>
    <xdr:to>
      <xdr:col>10</xdr:col>
      <xdr:colOff>457200</xdr:colOff>
      <xdr:row>0</xdr:row>
      <xdr:rowOff>828675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6A1C1122-867C-4B62-9720-A2870E6C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391400" y="0"/>
          <a:ext cx="847725" cy="8286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752475</xdr:colOff>
      <xdr:row>0</xdr:row>
      <xdr:rowOff>857250</xdr:rowOff>
    </xdr:to>
    <xdr:pic>
      <xdr:nvPicPr>
        <xdr:cNvPr id="4" name="Afbeelding 3" descr="Carambole kop.jpg">
          <a:extLst>
            <a:ext uri="{FF2B5EF4-FFF2-40B4-BE49-F238E27FC236}">
              <a16:creationId xmlns:a16="http://schemas.microsoft.com/office/drawing/2014/main" xmlns="" id="{3C6D2452-7AFF-46C9-91E5-100DF216C53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9</xdr:col>
      <xdr:colOff>285750</xdr:colOff>
      <xdr:row>0</xdr:row>
      <xdr:rowOff>0</xdr:rowOff>
    </xdr:from>
    <xdr:to>
      <xdr:col>10</xdr:col>
      <xdr:colOff>523875</xdr:colOff>
      <xdr:row>0</xdr:row>
      <xdr:rowOff>828675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6A1C1122-867C-4B62-9720-A2870E6C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58075" y="0"/>
          <a:ext cx="847725" cy="8286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752475</xdr:colOff>
      <xdr:row>0</xdr:row>
      <xdr:rowOff>857250</xdr:rowOff>
    </xdr:to>
    <xdr:pic>
      <xdr:nvPicPr>
        <xdr:cNvPr id="5" name="Afbeelding 4" descr="Carambole kop.jpg">
          <a:extLst>
            <a:ext uri="{FF2B5EF4-FFF2-40B4-BE49-F238E27FC236}">
              <a16:creationId xmlns:a16="http://schemas.microsoft.com/office/drawing/2014/main" xmlns="" id="{3C6D2452-7AFF-46C9-91E5-100DF216C53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9</xdr:col>
      <xdr:colOff>285750</xdr:colOff>
      <xdr:row>0</xdr:row>
      <xdr:rowOff>0</xdr:rowOff>
    </xdr:from>
    <xdr:to>
      <xdr:col>10</xdr:col>
      <xdr:colOff>523875</xdr:colOff>
      <xdr:row>0</xdr:row>
      <xdr:rowOff>828675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6A1C1122-867C-4B62-9720-A2870E6C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58075" y="0"/>
          <a:ext cx="847725" cy="8286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752475</xdr:colOff>
      <xdr:row>0</xdr:row>
      <xdr:rowOff>857250</xdr:rowOff>
    </xdr:to>
    <xdr:pic>
      <xdr:nvPicPr>
        <xdr:cNvPr id="4" name="Afbeelding 3" descr="Carambole kop.jpg">
          <a:extLst>
            <a:ext uri="{FF2B5EF4-FFF2-40B4-BE49-F238E27FC236}">
              <a16:creationId xmlns:a16="http://schemas.microsoft.com/office/drawing/2014/main" xmlns="" id="{3C6D2452-7AFF-46C9-91E5-100DF216C53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9</xdr:col>
      <xdr:colOff>295275</xdr:colOff>
      <xdr:row>0</xdr:row>
      <xdr:rowOff>0</xdr:rowOff>
    </xdr:from>
    <xdr:to>
      <xdr:col>10</xdr:col>
      <xdr:colOff>533400</xdr:colOff>
      <xdr:row>0</xdr:row>
      <xdr:rowOff>828675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6A1C1122-867C-4B62-9720-A2870E6C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67600" y="0"/>
          <a:ext cx="847725" cy="8286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752475</xdr:colOff>
      <xdr:row>0</xdr:row>
      <xdr:rowOff>857250</xdr:rowOff>
    </xdr:to>
    <xdr:pic>
      <xdr:nvPicPr>
        <xdr:cNvPr id="5" name="Afbeelding 4" descr="Carambole kop.jpg">
          <a:extLst>
            <a:ext uri="{FF2B5EF4-FFF2-40B4-BE49-F238E27FC236}">
              <a16:creationId xmlns:a16="http://schemas.microsoft.com/office/drawing/2014/main" xmlns="" id="{3C6D2452-7AFF-46C9-91E5-100DF216C53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9</xdr:col>
      <xdr:colOff>304800</xdr:colOff>
      <xdr:row>0</xdr:row>
      <xdr:rowOff>0</xdr:rowOff>
    </xdr:from>
    <xdr:to>
      <xdr:col>10</xdr:col>
      <xdr:colOff>542925</xdr:colOff>
      <xdr:row>0</xdr:row>
      <xdr:rowOff>828675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6A1C1122-867C-4B62-9720-A2870E6C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77125" y="0"/>
          <a:ext cx="847725" cy="8286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752475</xdr:colOff>
      <xdr:row>0</xdr:row>
      <xdr:rowOff>857250</xdr:rowOff>
    </xdr:to>
    <xdr:pic>
      <xdr:nvPicPr>
        <xdr:cNvPr id="5" name="Afbeelding 4" descr="Carambole kop.jpg">
          <a:extLst>
            <a:ext uri="{FF2B5EF4-FFF2-40B4-BE49-F238E27FC236}">
              <a16:creationId xmlns:a16="http://schemas.microsoft.com/office/drawing/2014/main" xmlns="" id="{3C6D2452-7AFF-46C9-91E5-100DF216C53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9</xdr:col>
      <xdr:colOff>304800</xdr:colOff>
      <xdr:row>0</xdr:row>
      <xdr:rowOff>0</xdr:rowOff>
    </xdr:from>
    <xdr:to>
      <xdr:col>10</xdr:col>
      <xdr:colOff>542925</xdr:colOff>
      <xdr:row>0</xdr:row>
      <xdr:rowOff>828675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6A1C1122-867C-4B62-9720-A2870E6C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77125" y="0"/>
          <a:ext cx="847725" cy="8286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752475</xdr:colOff>
      <xdr:row>0</xdr:row>
      <xdr:rowOff>857250</xdr:rowOff>
    </xdr:to>
    <xdr:pic>
      <xdr:nvPicPr>
        <xdr:cNvPr id="5" name="Afbeelding 4" descr="Carambole kop.jpg">
          <a:extLst>
            <a:ext uri="{FF2B5EF4-FFF2-40B4-BE49-F238E27FC236}">
              <a16:creationId xmlns:a16="http://schemas.microsoft.com/office/drawing/2014/main" xmlns="" id="{3C6D2452-7AFF-46C9-91E5-100DF216C53B}"/>
            </a:ext>
          </a:extLst>
        </xdr:cNvPr>
        <xdr:cNvPicPr preferRelativeResize="0">
          <a:picLocks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1819275" cy="8572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  <xdr:twoCellAnchor editAs="oneCell">
    <xdr:from>
      <xdr:col>9</xdr:col>
      <xdr:colOff>314325</xdr:colOff>
      <xdr:row>0</xdr:row>
      <xdr:rowOff>0</xdr:rowOff>
    </xdr:from>
    <xdr:to>
      <xdr:col>10</xdr:col>
      <xdr:colOff>552450</xdr:colOff>
      <xdr:row>0</xdr:row>
      <xdr:rowOff>828675</xdr:rowOff>
    </xdr:to>
    <xdr:pic>
      <xdr:nvPicPr>
        <xdr:cNvPr id="3" name="Picture 1">
          <a:extLst>
            <a:ext uri="{FF2B5EF4-FFF2-40B4-BE49-F238E27FC236}">
              <a16:creationId xmlns:a16="http://schemas.microsoft.com/office/drawing/2014/main" xmlns="" id="{6A1C1122-867C-4B62-9720-A2870E6CCEF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7486650" y="0"/>
          <a:ext cx="847725" cy="828675"/>
        </a:xfrm>
        <a:prstGeom prst="rect">
          <a:avLst/>
        </a:prstGeom>
        <a:noFill/>
        <a:effectLst>
          <a:outerShdw blurRad="50800" dist="76200" dir="2700000" algn="tl" rotWithShape="0">
            <a:prstClr val="black">
              <a:alpha val="40000"/>
            </a:prstClr>
          </a:outerShdw>
        </a:effec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WEDSTRIJDZAKEN%20CARAMBOLE/CARAMBOLE%20PK/Persoonlijke%20kampioenschappen%202017-2018/EVENEMENTEN/SENIOREN/Kader/Kader%20572%20open/PROGRAMMATUUR/Na%20afloop%20ontvangen%20bestanden/Hoofdkwalificatie%20NK%20Kader%2057-2%20sjabloon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rambole/AppData/Local/Microsoft/Windows/Temporary%20Internet%20Files/Content.Outlook/8YW7ACO6/PRE-KWALIFICATIE%2038-2%20a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lijst"/>
      <sheetName val="Hfdkw"/>
      <sheetName val="HK p1"/>
      <sheetName val="HK p2"/>
      <sheetName val="HK p3"/>
      <sheetName val="HK p4"/>
      <sheetName val="HK p5"/>
      <sheetName val="HK p6"/>
      <sheetName val="HK p7"/>
      <sheetName val="HK p8"/>
      <sheetName val="Uitslagen poules"/>
      <sheetName val="Standen poules"/>
      <sheetName val="2e plaats"/>
    </sheetNames>
    <sheetDataSet>
      <sheetData sheetId="0"/>
      <sheetData sheetId="1"/>
      <sheetData sheetId="2">
        <row r="4">
          <cell r="A4" t="str">
            <v>Poule 1</v>
          </cell>
        </row>
      </sheetData>
      <sheetData sheetId="3">
        <row r="4">
          <cell r="A4" t="str">
            <v>Poule 2</v>
          </cell>
        </row>
      </sheetData>
      <sheetData sheetId="4">
        <row r="4">
          <cell r="A4" t="str">
            <v>Poule 3</v>
          </cell>
        </row>
      </sheetData>
      <sheetData sheetId="5">
        <row r="4">
          <cell r="A4" t="str">
            <v>Poule 4</v>
          </cell>
        </row>
      </sheetData>
      <sheetData sheetId="6">
        <row r="4">
          <cell r="A4" t="str">
            <v>Poule 5</v>
          </cell>
        </row>
      </sheetData>
      <sheetData sheetId="7">
        <row r="4">
          <cell r="A4" t="str">
            <v>Poule 6</v>
          </cell>
        </row>
      </sheetData>
      <sheetData sheetId="8">
        <row r="4">
          <cell r="A4" t="str">
            <v>Poule 7</v>
          </cell>
        </row>
      </sheetData>
      <sheetData sheetId="9">
        <row r="4">
          <cell r="A4" t="str">
            <v>Poule 8</v>
          </cell>
        </row>
      </sheetData>
      <sheetData sheetId="10"/>
      <sheetData sheetId="11"/>
      <sheetData sheetId="12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nglijst"/>
      <sheetName val="Prekw"/>
      <sheetName val="PK p1"/>
      <sheetName val="PK p2"/>
      <sheetName val="PK p3"/>
      <sheetName val="PK p4"/>
      <sheetName val="PK p5"/>
      <sheetName val="PK p6"/>
      <sheetName val="PK p7"/>
      <sheetName val="PK p8"/>
      <sheetName val="PK p9"/>
      <sheetName val="PK p 10"/>
      <sheetName val="PK p11"/>
      <sheetName val="PK p12"/>
      <sheetName val="PK p13"/>
      <sheetName val="PK p14"/>
      <sheetName val="PK p15"/>
      <sheetName val="PK p16"/>
      <sheetName val="Uitslagen poules"/>
      <sheetName val="Standen poules"/>
      <sheetName val="Eindstand"/>
    </sheetNames>
    <sheetDataSet>
      <sheetData sheetId="0"/>
      <sheetData sheetId="1">
        <row r="1">
          <cell r="G1" t="str">
            <v>NK Kader 38/2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H32"/>
  <sheetViews>
    <sheetView workbookViewId="0">
      <selection activeCell="C19" sqref="C19"/>
    </sheetView>
  </sheetViews>
  <sheetFormatPr defaultColWidth="9.109375" defaultRowHeight="14.4" x14ac:dyDescent="0.3"/>
  <cols>
    <col min="1" max="1" width="28.44140625" style="184" customWidth="1"/>
    <col min="2" max="2" width="7.44140625" style="183" customWidth="1"/>
    <col min="3" max="3" width="26.88671875" style="187" bestFit="1" customWidth="1"/>
    <col min="4" max="4" width="9.109375" style="184"/>
    <col min="5" max="5" width="18.6640625" style="269" bestFit="1" customWidth="1"/>
    <col min="6" max="6" width="10.6640625" style="269" bestFit="1" customWidth="1"/>
    <col min="7" max="7" width="9.109375" style="267"/>
    <col min="8" max="16384" width="9.109375" style="184"/>
  </cols>
  <sheetData>
    <row r="1" spans="1:8" x14ac:dyDescent="0.3">
      <c r="A1" s="182" t="s">
        <v>2</v>
      </c>
      <c r="B1" s="183">
        <v>1</v>
      </c>
      <c r="C1" s="185" t="s">
        <v>52</v>
      </c>
    </row>
    <row r="2" spans="1:8" x14ac:dyDescent="0.3">
      <c r="B2" s="183">
        <v>2</v>
      </c>
      <c r="C2" s="185" t="s">
        <v>53</v>
      </c>
    </row>
    <row r="3" spans="1:8" x14ac:dyDescent="0.3">
      <c r="B3" s="183">
        <v>3</v>
      </c>
      <c r="C3" s="185" t="s">
        <v>54</v>
      </c>
    </row>
    <row r="4" spans="1:8" x14ac:dyDescent="0.3">
      <c r="B4" s="183">
        <v>4</v>
      </c>
      <c r="C4" s="185" t="s">
        <v>55</v>
      </c>
    </row>
    <row r="5" spans="1:8" x14ac:dyDescent="0.3">
      <c r="B5" s="183">
        <v>5</v>
      </c>
      <c r="C5" s="185" t="s">
        <v>56</v>
      </c>
    </row>
    <row r="6" spans="1:8" x14ac:dyDescent="0.3">
      <c r="B6" s="183">
        <v>6</v>
      </c>
      <c r="C6" s="185"/>
      <c r="E6" s="269" t="s">
        <v>57</v>
      </c>
      <c r="F6" s="269" t="s">
        <v>112</v>
      </c>
      <c r="G6" s="268">
        <v>43157</v>
      </c>
      <c r="H6" s="267" t="s">
        <v>113</v>
      </c>
    </row>
    <row r="7" spans="1:8" x14ac:dyDescent="0.3">
      <c r="B7" s="183">
        <v>7</v>
      </c>
      <c r="C7" s="185" t="s">
        <v>58</v>
      </c>
    </row>
    <row r="8" spans="1:8" x14ac:dyDescent="0.3">
      <c r="B8" s="183">
        <v>8</v>
      </c>
      <c r="C8" s="185" t="s">
        <v>59</v>
      </c>
    </row>
    <row r="9" spans="1:8" x14ac:dyDescent="0.3">
      <c r="B9" s="183">
        <v>9</v>
      </c>
      <c r="C9" s="186" t="s">
        <v>60</v>
      </c>
    </row>
    <row r="10" spans="1:8" x14ac:dyDescent="0.3">
      <c r="B10" s="183">
        <v>10</v>
      </c>
      <c r="C10" s="186" t="s">
        <v>61</v>
      </c>
    </row>
    <row r="11" spans="1:8" x14ac:dyDescent="0.3">
      <c r="B11" s="183">
        <v>11</v>
      </c>
      <c r="C11" s="186" t="s">
        <v>62</v>
      </c>
    </row>
    <row r="12" spans="1:8" x14ac:dyDescent="0.3">
      <c r="B12" s="183">
        <v>12</v>
      </c>
      <c r="C12" s="186" t="s">
        <v>63</v>
      </c>
    </row>
    <row r="13" spans="1:8" x14ac:dyDescent="0.3">
      <c r="B13" s="183">
        <v>13</v>
      </c>
      <c r="C13" s="186" t="s">
        <v>64</v>
      </c>
    </row>
    <row r="14" spans="1:8" x14ac:dyDescent="0.3">
      <c r="B14" s="183">
        <v>14</v>
      </c>
      <c r="C14" s="186" t="s">
        <v>65</v>
      </c>
    </row>
    <row r="15" spans="1:8" x14ac:dyDescent="0.3">
      <c r="B15" s="183">
        <v>15</v>
      </c>
      <c r="C15" s="186" t="s">
        <v>121</v>
      </c>
      <c r="E15" s="269" t="s">
        <v>66</v>
      </c>
      <c r="F15" s="269" t="s">
        <v>112</v>
      </c>
      <c r="G15" s="268">
        <v>43174</v>
      </c>
      <c r="H15" s="184" t="s">
        <v>120</v>
      </c>
    </row>
    <row r="16" spans="1:8" x14ac:dyDescent="0.3">
      <c r="B16" s="183">
        <v>16</v>
      </c>
      <c r="C16" s="186" t="s">
        <v>67</v>
      </c>
    </row>
    <row r="17" spans="2:8" x14ac:dyDescent="0.3">
      <c r="B17" s="183" t="s">
        <v>34</v>
      </c>
      <c r="C17" s="187" t="s">
        <v>96</v>
      </c>
    </row>
    <row r="18" spans="2:8" x14ac:dyDescent="0.3">
      <c r="B18" s="183" t="s">
        <v>35</v>
      </c>
      <c r="C18" s="187" t="s">
        <v>122</v>
      </c>
      <c r="E18" s="269" t="s">
        <v>97</v>
      </c>
      <c r="F18" s="269" t="s">
        <v>112</v>
      </c>
      <c r="G18" s="268">
        <v>43175</v>
      </c>
      <c r="H18" s="269" t="s">
        <v>119</v>
      </c>
    </row>
    <row r="19" spans="2:8" x14ac:dyDescent="0.3">
      <c r="B19" s="183" t="s">
        <v>36</v>
      </c>
      <c r="C19" s="187" t="s">
        <v>98</v>
      </c>
    </row>
    <row r="20" spans="2:8" x14ac:dyDescent="0.3">
      <c r="B20" s="183" t="s">
        <v>37</v>
      </c>
      <c r="C20" s="187" t="s">
        <v>99</v>
      </c>
    </row>
    <row r="21" spans="2:8" x14ac:dyDescent="0.3">
      <c r="B21" s="183" t="s">
        <v>38</v>
      </c>
      <c r="C21" s="187" t="s">
        <v>100</v>
      </c>
    </row>
    <row r="22" spans="2:8" x14ac:dyDescent="0.3">
      <c r="B22" s="183" t="s">
        <v>39</v>
      </c>
      <c r="C22" s="187" t="s">
        <v>101</v>
      </c>
    </row>
    <row r="23" spans="2:8" x14ac:dyDescent="0.3">
      <c r="B23" s="183" t="s">
        <v>40</v>
      </c>
      <c r="C23" s="187" t="s">
        <v>111</v>
      </c>
    </row>
    <row r="24" spans="2:8" x14ac:dyDescent="0.3">
      <c r="B24" s="183" t="s">
        <v>41</v>
      </c>
      <c r="C24" s="187" t="s">
        <v>102</v>
      </c>
    </row>
    <row r="25" spans="2:8" x14ac:dyDescent="0.3">
      <c r="B25" s="183" t="s">
        <v>42</v>
      </c>
      <c r="C25" s="187" t="s">
        <v>103</v>
      </c>
    </row>
    <row r="26" spans="2:8" x14ac:dyDescent="0.3">
      <c r="B26" s="183" t="s">
        <v>43</v>
      </c>
      <c r="C26" s="271" t="s">
        <v>115</v>
      </c>
      <c r="E26" s="269" t="s">
        <v>104</v>
      </c>
      <c r="F26" s="269" t="s">
        <v>112</v>
      </c>
      <c r="G26" s="268">
        <v>43163</v>
      </c>
      <c r="H26" s="269" t="s">
        <v>114</v>
      </c>
    </row>
    <row r="27" spans="2:8" x14ac:dyDescent="0.3">
      <c r="B27" s="183" t="s">
        <v>44</v>
      </c>
      <c r="C27" s="187" t="s">
        <v>105</v>
      </c>
    </row>
    <row r="28" spans="2:8" x14ac:dyDescent="0.3">
      <c r="B28" s="183" t="s">
        <v>45</v>
      </c>
      <c r="C28" s="187" t="s">
        <v>110</v>
      </c>
    </row>
    <row r="29" spans="2:8" x14ac:dyDescent="0.3">
      <c r="B29" s="183" t="s">
        <v>46</v>
      </c>
      <c r="C29" s="271" t="s">
        <v>118</v>
      </c>
      <c r="E29" s="269" t="s">
        <v>106</v>
      </c>
      <c r="F29" s="269" t="s">
        <v>112</v>
      </c>
      <c r="G29" s="268">
        <v>43166</v>
      </c>
      <c r="H29" s="269" t="s">
        <v>117</v>
      </c>
    </row>
    <row r="30" spans="2:8" x14ac:dyDescent="0.3">
      <c r="B30" s="183" t="s">
        <v>47</v>
      </c>
      <c r="C30" s="187" t="s">
        <v>107</v>
      </c>
    </row>
    <row r="31" spans="2:8" x14ac:dyDescent="0.3">
      <c r="B31" s="183" t="s">
        <v>48</v>
      </c>
      <c r="C31" s="187" t="s">
        <v>108</v>
      </c>
    </row>
    <row r="32" spans="2:8" x14ac:dyDescent="0.3">
      <c r="B32" s="183" t="s">
        <v>49</v>
      </c>
      <c r="C32" s="187" t="s">
        <v>109</v>
      </c>
    </row>
  </sheetData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topLeftCell="A4" zoomScaleNormal="100" workbookViewId="0">
      <selection activeCell="M14" sqref="M14"/>
    </sheetView>
  </sheetViews>
  <sheetFormatPr defaultColWidth="9.109375" defaultRowHeight="14.4" x14ac:dyDescent="0.3"/>
  <cols>
    <col min="1" max="1" width="10.5546875" style="3" customWidth="1"/>
    <col min="2" max="2" width="5.44140625" style="3" customWidth="1"/>
    <col min="3" max="3" width="30.6640625" style="3" customWidth="1"/>
    <col min="4" max="9" width="10.109375" style="3" customWidth="1"/>
    <col min="10" max="16384" width="9.109375" style="3"/>
  </cols>
  <sheetData>
    <row r="1" spans="1:17" ht="99.9" customHeight="1" x14ac:dyDescent="0.6">
      <c r="A1" s="28"/>
      <c r="I1" s="201" t="str">
        <f>Hfdkw!A2</f>
        <v>Hoofdkwalificatie NK Kader 38/2 - Poule indelingen</v>
      </c>
    </row>
    <row r="2" spans="1:17" ht="32.25" customHeight="1" x14ac:dyDescent="0.5">
      <c r="A2" s="34" t="s">
        <v>20</v>
      </c>
      <c r="I2" s="5"/>
    </row>
    <row r="3" spans="1:17" ht="23.25" customHeight="1" x14ac:dyDescent="0.3">
      <c r="D3" s="313" t="s">
        <v>14</v>
      </c>
      <c r="E3" s="314"/>
    </row>
    <row r="4" spans="1:17" ht="25.8" x14ac:dyDescent="0.5">
      <c r="A4" s="2" t="s">
        <v>33</v>
      </c>
      <c r="I4" s="5" t="s">
        <v>7</v>
      </c>
    </row>
    <row r="5" spans="1:17" s="1" customFormat="1" ht="24" customHeight="1" x14ac:dyDescent="0.35">
      <c r="A5" s="29" t="s">
        <v>51</v>
      </c>
      <c r="B5" s="29" t="s">
        <v>3</v>
      </c>
      <c r="C5" s="30" t="s">
        <v>4</v>
      </c>
      <c r="D5" s="31" t="s">
        <v>10</v>
      </c>
      <c r="E5" s="32" t="s">
        <v>13</v>
      </c>
      <c r="F5" s="32" t="s">
        <v>5</v>
      </c>
      <c r="G5" s="32" t="s">
        <v>11</v>
      </c>
      <c r="H5" s="32" t="s">
        <v>12</v>
      </c>
      <c r="I5" s="33" t="s">
        <v>6</v>
      </c>
      <c r="M5" s="315" t="s">
        <v>27</v>
      </c>
      <c r="N5" s="316"/>
      <c r="P5" s="317" t="s">
        <v>6</v>
      </c>
      <c r="Q5" s="316"/>
    </row>
    <row r="6" spans="1:17" s="1" customFormat="1" ht="24" customHeight="1" x14ac:dyDescent="0.35">
      <c r="A6" s="121">
        <v>16</v>
      </c>
      <c r="B6" s="14">
        <v>1</v>
      </c>
      <c r="C6" s="60" t="str">
        <f>Hfdkw!$D$30</f>
        <v>J.C.E. Burhenne (Sjeng)</v>
      </c>
      <c r="D6" s="47">
        <f>IF($D$14="","",D14+D17)</f>
        <v>2</v>
      </c>
      <c r="E6" s="48">
        <f>IF($D$14="","",E14+E17)</f>
        <v>300</v>
      </c>
      <c r="F6" s="48">
        <f>IF($D$14="","",F14+F17)</f>
        <v>33</v>
      </c>
      <c r="G6" s="49">
        <f>IF(F6="","",E6/F6)</f>
        <v>9.0909090909090917</v>
      </c>
      <c r="H6" s="49">
        <f>IF(M6="","",LARGE(M6:N6,1))</f>
        <v>9.2105263157894743</v>
      </c>
      <c r="I6" s="50">
        <f>IF(P6=0,"",LARGE(P6:Q6,1))</f>
        <v>57</v>
      </c>
      <c r="M6" s="43">
        <f>H14</f>
        <v>9.2105263157894743</v>
      </c>
      <c r="N6" s="44" t="str">
        <f>H17</f>
        <v/>
      </c>
      <c r="P6" s="45">
        <f>I14</f>
        <v>57</v>
      </c>
      <c r="Q6" s="46">
        <f>I17</f>
        <v>33</v>
      </c>
    </row>
    <row r="7" spans="1:17" s="1" customFormat="1" ht="24" customHeight="1" x14ac:dyDescent="0.35">
      <c r="A7" s="122" t="s">
        <v>42</v>
      </c>
      <c r="B7" s="15">
        <v>2</v>
      </c>
      <c r="C7" s="60" t="str">
        <f>Hfdkw!$D$31</f>
        <v>G. ten Lohuis (Gerard)</v>
      </c>
      <c r="D7" s="51">
        <f>IF($D$11="","",D11+D18)</f>
        <v>4</v>
      </c>
      <c r="E7" s="52">
        <f>IF($D$11="","",E11+E18)</f>
        <v>350</v>
      </c>
      <c r="F7" s="52">
        <f>IF($D$11="","",F11+F18)</f>
        <v>29</v>
      </c>
      <c r="G7" s="53">
        <f>IF(F7="","",E7/F7)</f>
        <v>12.068965517241379</v>
      </c>
      <c r="H7" s="53">
        <f>IF(M7="","",LARGE(M7:N7,1))</f>
        <v>12.5</v>
      </c>
      <c r="I7" s="54">
        <f>IF(P7=0,"",LARGE(P7:Q7,1))</f>
        <v>69</v>
      </c>
      <c r="M7" s="35">
        <f>H11</f>
        <v>11.666666666666666</v>
      </c>
      <c r="N7" s="36">
        <f>H18</f>
        <v>12.5</v>
      </c>
      <c r="P7" s="39">
        <f>I11</f>
        <v>50</v>
      </c>
      <c r="Q7" s="40">
        <f>I18</f>
        <v>69</v>
      </c>
    </row>
    <row r="8" spans="1:17" s="1" customFormat="1" ht="24" customHeight="1" x14ac:dyDescent="0.35">
      <c r="A8" s="123" t="s">
        <v>41</v>
      </c>
      <c r="B8" s="16">
        <v>3</v>
      </c>
      <c r="C8" s="60" t="str">
        <f>Hfdkw!$D$32</f>
        <v>J. Rodermond (Johan)</v>
      </c>
      <c r="D8" s="55">
        <f>IF($D$11="","",D12+D15)</f>
        <v>0</v>
      </c>
      <c r="E8" s="56">
        <f>IF($D$11="","",E12+E15)</f>
        <v>300</v>
      </c>
      <c r="F8" s="56">
        <f>IF($D$11="","",F12+F15)</f>
        <v>34</v>
      </c>
      <c r="G8" s="57">
        <f>IF(F8="","",E8/F8)</f>
        <v>8.8235294117647065</v>
      </c>
      <c r="H8" s="57" t="str">
        <f>IF(M8="","",LARGE(M8:N8,1))</f>
        <v/>
      </c>
      <c r="I8" s="58">
        <f>IF(P8=0,"",LARGE(P8:Q8,1))</f>
        <v>34</v>
      </c>
      <c r="M8" s="37" t="str">
        <f>H12</f>
        <v/>
      </c>
      <c r="N8" s="38" t="str">
        <f>H15</f>
        <v/>
      </c>
      <c r="P8" s="41">
        <f>I12</f>
        <v>34</v>
      </c>
      <c r="Q8" s="42">
        <f>I15</f>
        <v>23</v>
      </c>
    </row>
    <row r="9" spans="1:17" ht="45" customHeight="1" x14ac:dyDescent="0.5">
      <c r="A9" s="2" t="s">
        <v>8</v>
      </c>
      <c r="D9" s="4" t="s">
        <v>30</v>
      </c>
      <c r="H9" s="18"/>
      <c r="I9" s="5" t="s">
        <v>9</v>
      </c>
    </row>
    <row r="10" spans="1:17" s="1" customFormat="1" ht="24" customHeight="1" x14ac:dyDescent="0.35">
      <c r="A10" s="29" t="s">
        <v>16</v>
      </c>
      <c r="B10" s="29" t="s">
        <v>3</v>
      </c>
      <c r="C10" s="30" t="s">
        <v>4</v>
      </c>
      <c r="D10" s="31" t="s">
        <v>10</v>
      </c>
      <c r="E10" s="32" t="s">
        <v>13</v>
      </c>
      <c r="F10" s="32" t="s">
        <v>5</v>
      </c>
      <c r="G10" s="32" t="s">
        <v>11</v>
      </c>
      <c r="H10" s="32" t="s">
        <v>12</v>
      </c>
      <c r="I10" s="33" t="s">
        <v>6</v>
      </c>
    </row>
    <row r="11" spans="1:17" ht="24" customHeight="1" x14ac:dyDescent="0.35">
      <c r="A11" s="318" t="s">
        <v>24</v>
      </c>
      <c r="B11" s="17">
        <v>2</v>
      </c>
      <c r="C11" s="12" t="str">
        <f>C7</f>
        <v>G. ten Lohuis (Gerard)</v>
      </c>
      <c r="D11" s="25">
        <v>2</v>
      </c>
      <c r="E11" s="9">
        <v>175</v>
      </c>
      <c r="F11" s="9">
        <v>15</v>
      </c>
      <c r="G11" s="59">
        <f>IF(F11="","",E11/F11)</f>
        <v>11.666666666666666</v>
      </c>
      <c r="H11" s="59">
        <f>IF((D11=0),"",G11)</f>
        <v>11.666666666666666</v>
      </c>
      <c r="I11" s="21">
        <v>50</v>
      </c>
    </row>
    <row r="12" spans="1:17" ht="24" customHeight="1" x14ac:dyDescent="0.35">
      <c r="A12" s="319"/>
      <c r="B12" s="16">
        <v>3</v>
      </c>
      <c r="C12" s="13" t="str">
        <f>C8</f>
        <v>J. Rodermond (Johan)</v>
      </c>
      <c r="D12" s="26">
        <v>0</v>
      </c>
      <c r="E12" s="10">
        <v>170</v>
      </c>
      <c r="F12" s="10">
        <v>15</v>
      </c>
      <c r="G12" s="57">
        <f>IF(F12="","",E12/F12)</f>
        <v>11.333333333333334</v>
      </c>
      <c r="H12" s="57" t="str">
        <f>IF((D12=0),"",G12)</f>
        <v/>
      </c>
      <c r="I12" s="22">
        <v>34</v>
      </c>
    </row>
    <row r="13" spans="1:17" ht="12" customHeight="1" x14ac:dyDescent="0.35">
      <c r="B13" s="6"/>
      <c r="C13" s="1"/>
      <c r="D13" s="6"/>
      <c r="E13" s="6"/>
      <c r="F13" s="6"/>
      <c r="G13" s="7"/>
      <c r="H13" s="19"/>
      <c r="I13" s="6"/>
    </row>
    <row r="14" spans="1:17" ht="24" customHeight="1" x14ac:dyDescent="0.35">
      <c r="A14" s="311" t="s">
        <v>25</v>
      </c>
      <c r="B14" s="17">
        <v>1</v>
      </c>
      <c r="C14" s="12" t="str">
        <f>C6</f>
        <v>J.C.E. Burhenne (Sjeng)</v>
      </c>
      <c r="D14" s="27">
        <v>2</v>
      </c>
      <c r="E14" s="11">
        <v>175</v>
      </c>
      <c r="F14" s="11">
        <v>19</v>
      </c>
      <c r="G14" s="59">
        <f>IF(F14="","",E14/F14)</f>
        <v>9.2105263157894743</v>
      </c>
      <c r="H14" s="59">
        <f>IF((D14=0),"",G14)</f>
        <v>9.2105263157894743</v>
      </c>
      <c r="I14" s="23">
        <v>57</v>
      </c>
    </row>
    <row r="15" spans="1:17" ht="24" customHeight="1" x14ac:dyDescent="0.35">
      <c r="A15" s="312"/>
      <c r="B15" s="16">
        <v>3</v>
      </c>
      <c r="C15" s="13" t="str">
        <f>C8</f>
        <v>J. Rodermond (Johan)</v>
      </c>
      <c r="D15" s="24">
        <v>0</v>
      </c>
      <c r="E15" s="8">
        <v>130</v>
      </c>
      <c r="F15" s="8">
        <v>19</v>
      </c>
      <c r="G15" s="57">
        <f>IF(F15="","",E15/F15)</f>
        <v>6.8421052631578947</v>
      </c>
      <c r="H15" s="57" t="str">
        <f>IF((D15=0),"",G15)</f>
        <v/>
      </c>
      <c r="I15" s="20">
        <v>23</v>
      </c>
    </row>
    <row r="16" spans="1:17" ht="12" customHeight="1" x14ac:dyDescent="0.35">
      <c r="B16" s="6"/>
      <c r="C16" s="1"/>
      <c r="D16" s="6"/>
      <c r="E16" s="6"/>
      <c r="F16" s="6"/>
      <c r="G16" s="7"/>
      <c r="H16" s="19"/>
      <c r="I16" s="6"/>
    </row>
    <row r="17" spans="1:9" ht="24" customHeight="1" x14ac:dyDescent="0.35">
      <c r="A17" s="311" t="s">
        <v>26</v>
      </c>
      <c r="B17" s="17">
        <v>1</v>
      </c>
      <c r="C17" s="12" t="str">
        <f>C6</f>
        <v>J.C.E. Burhenne (Sjeng)</v>
      </c>
      <c r="D17" s="27">
        <v>0</v>
      </c>
      <c r="E17" s="11">
        <v>125</v>
      </c>
      <c r="F17" s="11">
        <v>14</v>
      </c>
      <c r="G17" s="59">
        <f>IF(F17="","",E17/F17)</f>
        <v>8.9285714285714288</v>
      </c>
      <c r="H17" s="59" t="str">
        <f>IF((D17=0),"",G17)</f>
        <v/>
      </c>
      <c r="I17" s="23">
        <v>33</v>
      </c>
    </row>
    <row r="18" spans="1:9" ht="24" customHeight="1" x14ac:dyDescent="0.35">
      <c r="A18" s="312"/>
      <c r="B18" s="16">
        <v>2</v>
      </c>
      <c r="C18" s="13" t="str">
        <f>C7</f>
        <v>G. ten Lohuis (Gerard)</v>
      </c>
      <c r="D18" s="24">
        <v>2</v>
      </c>
      <c r="E18" s="8">
        <v>175</v>
      </c>
      <c r="F18" s="8">
        <v>14</v>
      </c>
      <c r="G18" s="57">
        <f>IF(F18="","",E18/F18)</f>
        <v>12.5</v>
      </c>
      <c r="H18" s="57">
        <f>IF((D18=0),"",G18)</f>
        <v>12.5</v>
      </c>
      <c r="I18" s="20">
        <v>69</v>
      </c>
    </row>
  </sheetData>
  <mergeCells count="6">
    <mergeCell ref="A17:A18"/>
    <mergeCell ref="D3:E3"/>
    <mergeCell ref="M5:N5"/>
    <mergeCell ref="P5:Q5"/>
    <mergeCell ref="A11:A12"/>
    <mergeCell ref="A14:A15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O52"/>
  <sheetViews>
    <sheetView tabSelected="1" zoomScale="140" zoomScaleNormal="140" workbookViewId="0">
      <selection activeCell="I29" sqref="I29"/>
    </sheetView>
  </sheetViews>
  <sheetFormatPr defaultColWidth="4.88671875" defaultRowHeight="18" customHeight="1" x14ac:dyDescent="0.3"/>
  <cols>
    <col min="1" max="1" width="21.88671875" style="3" bestFit="1" customWidth="1"/>
    <col min="2" max="2" width="3.33203125" style="213" bestFit="1" customWidth="1"/>
    <col min="3" max="3" width="4" style="213" bestFit="1" customWidth="1"/>
    <col min="4" max="4" width="3.5546875" style="213" bestFit="1" customWidth="1"/>
    <col min="5" max="6" width="5.5546875" style="214" bestFit="1" customWidth="1"/>
    <col min="7" max="7" width="3" style="213" bestFit="1" customWidth="1"/>
    <col min="8" max="8" width="4" style="3" customWidth="1"/>
    <col min="9" max="9" width="20.6640625" style="3" customWidth="1"/>
    <col min="10" max="10" width="3.33203125" style="215" bestFit="1" customWidth="1"/>
    <col min="11" max="11" width="4" style="215" bestFit="1" customWidth="1"/>
    <col min="12" max="12" width="3.5546875" style="215" bestFit="1" customWidth="1"/>
    <col min="13" max="14" width="5.5546875" style="216" bestFit="1" customWidth="1"/>
    <col min="15" max="15" width="3" style="215" bestFit="1" customWidth="1"/>
    <col min="16" max="16384" width="4.88671875" style="3"/>
  </cols>
  <sheetData>
    <row r="1" spans="1:15" ht="63.6" customHeight="1" x14ac:dyDescent="0.35">
      <c r="H1" s="202"/>
    </row>
    <row r="2" spans="1:15" s="223" customFormat="1" ht="20.100000000000001" customHeight="1" x14ac:dyDescent="0.3">
      <c r="B2" s="213"/>
      <c r="C2" s="213"/>
      <c r="D2" s="213"/>
      <c r="E2" s="214"/>
      <c r="F2" s="214"/>
      <c r="G2" s="213"/>
      <c r="H2" s="217" t="s">
        <v>76</v>
      </c>
      <c r="J2" s="213"/>
      <c r="K2" s="213"/>
      <c r="L2" s="213"/>
      <c r="M2" s="214"/>
      <c r="N2" s="214"/>
      <c r="O2" s="213"/>
    </row>
    <row r="3" spans="1:15" s="223" customFormat="1" ht="7.8" customHeight="1" x14ac:dyDescent="0.3">
      <c r="B3" s="213"/>
      <c r="C3" s="213"/>
      <c r="D3" s="213"/>
      <c r="E3" s="214"/>
      <c r="F3" s="214"/>
      <c r="G3" s="213"/>
      <c r="J3" s="213"/>
      <c r="K3" s="213"/>
      <c r="L3" s="213"/>
      <c r="M3" s="214"/>
      <c r="N3" s="214"/>
      <c r="O3" s="213"/>
    </row>
    <row r="4" spans="1:15" s="223" customFormat="1" ht="18" customHeight="1" x14ac:dyDescent="0.3">
      <c r="A4" s="203" t="str">
        <f>'[1]HK p1'!A4</f>
        <v>Poule 1</v>
      </c>
      <c r="B4" s="205" t="s">
        <v>77</v>
      </c>
      <c r="C4" s="205" t="s">
        <v>78</v>
      </c>
      <c r="D4" s="205" t="s">
        <v>79</v>
      </c>
      <c r="E4" s="206" t="s">
        <v>80</v>
      </c>
      <c r="F4" s="206" t="s">
        <v>84</v>
      </c>
      <c r="G4" s="205" t="s">
        <v>81</v>
      </c>
      <c r="H4" s="203"/>
      <c r="I4" s="203"/>
      <c r="J4" s="205" t="s">
        <v>77</v>
      </c>
      <c r="K4" s="205" t="s">
        <v>78</v>
      </c>
      <c r="L4" s="205" t="s">
        <v>79</v>
      </c>
      <c r="M4" s="206" t="s">
        <v>80</v>
      </c>
      <c r="N4" s="206" t="s">
        <v>84</v>
      </c>
      <c r="O4" s="205" t="s">
        <v>81</v>
      </c>
    </row>
    <row r="5" spans="1:15" s="261" customFormat="1" ht="18" customHeight="1" x14ac:dyDescent="0.3">
      <c r="A5" s="259" t="str">
        <f>'HK p1'!C11</f>
        <v>F.P.M. Koolen (Frans)</v>
      </c>
      <c r="B5" s="243">
        <f>'HK p1'!D11</f>
        <v>0</v>
      </c>
      <c r="C5" s="243">
        <f>'HK p1'!E11</f>
        <v>85</v>
      </c>
      <c r="D5" s="243">
        <f>'HK p1'!F11</f>
        <v>13</v>
      </c>
      <c r="E5" s="256">
        <f>'HK p1'!G11</f>
        <v>6.5384615384615383</v>
      </c>
      <c r="F5" s="256" t="str">
        <f>'HK p1'!H11</f>
        <v/>
      </c>
      <c r="G5" s="244">
        <f>'HK p1'!I11</f>
        <v>17</v>
      </c>
      <c r="H5" s="260" t="s">
        <v>82</v>
      </c>
      <c r="I5" s="259" t="str">
        <f>'HK p1'!C12</f>
        <v>S. van Haaren (Sander)</v>
      </c>
      <c r="J5" s="243">
        <f>'HK p1'!D12</f>
        <v>2</v>
      </c>
      <c r="K5" s="243">
        <f>'HK p1'!E12</f>
        <v>175</v>
      </c>
      <c r="L5" s="243">
        <f>'HK p1'!F12</f>
        <v>13</v>
      </c>
      <c r="M5" s="256">
        <f>'HK p1'!G12</f>
        <v>13.461538461538462</v>
      </c>
      <c r="N5" s="256">
        <f>'HK p1'!H12</f>
        <v>13.461538461538462</v>
      </c>
      <c r="O5" s="244">
        <f>'HK p1'!I12</f>
        <v>32</v>
      </c>
    </row>
    <row r="6" spans="1:15" s="261" customFormat="1" ht="18" customHeight="1" x14ac:dyDescent="0.3">
      <c r="A6" s="262" t="str">
        <f>'HK p1'!C14</f>
        <v>R.G. Kok (Rob)</v>
      </c>
      <c r="B6" s="246">
        <f>'HK p1'!D14</f>
        <v>0</v>
      </c>
      <c r="C6" s="246">
        <f>'HK p1'!E14</f>
        <v>45</v>
      </c>
      <c r="D6" s="246">
        <f>'HK p1'!F14</f>
        <v>7</v>
      </c>
      <c r="E6" s="257">
        <f>'HK p1'!G14</f>
        <v>6.4285714285714288</v>
      </c>
      <c r="F6" s="257" t="str">
        <f>'HK p1'!H14</f>
        <v/>
      </c>
      <c r="G6" s="247">
        <f>'HK p1'!I14</f>
        <v>21</v>
      </c>
      <c r="H6" s="263" t="s">
        <v>82</v>
      </c>
      <c r="I6" s="262" t="str">
        <f>'HK p1'!C15</f>
        <v>S. van Haaren (Sander)</v>
      </c>
      <c r="J6" s="246">
        <f>'HK p1'!D15</f>
        <v>2</v>
      </c>
      <c r="K6" s="246">
        <f>'HK p1'!E15</f>
        <v>175</v>
      </c>
      <c r="L6" s="246">
        <f>'HK p1'!F15</f>
        <v>7</v>
      </c>
      <c r="M6" s="257">
        <f>'HK p1'!G15</f>
        <v>25</v>
      </c>
      <c r="N6" s="257">
        <f>'HK p1'!H15</f>
        <v>25</v>
      </c>
      <c r="O6" s="247">
        <f>'HK p1'!I15</f>
        <v>56</v>
      </c>
    </row>
    <row r="7" spans="1:15" s="261" customFormat="1" ht="18" customHeight="1" x14ac:dyDescent="0.3">
      <c r="A7" s="264" t="str">
        <f>'HK p1'!C17</f>
        <v>R.G. Kok (Rob)</v>
      </c>
      <c r="B7" s="248">
        <f>'HK p1'!D17</f>
        <v>2</v>
      </c>
      <c r="C7" s="248">
        <f>'HK p1'!E17</f>
        <v>175</v>
      </c>
      <c r="D7" s="248">
        <f>'HK p1'!F17</f>
        <v>13</v>
      </c>
      <c r="E7" s="258">
        <f>'HK p1'!G17</f>
        <v>13.461538461538462</v>
      </c>
      <c r="F7" s="258">
        <f>'HK p1'!H17</f>
        <v>13.461538461538462</v>
      </c>
      <c r="G7" s="249">
        <f>'HK p1'!I17</f>
        <v>86</v>
      </c>
      <c r="H7" s="265" t="s">
        <v>82</v>
      </c>
      <c r="I7" s="264" t="str">
        <f>'HK p1'!C18</f>
        <v>F.P.M. Koolen (Frans)</v>
      </c>
      <c r="J7" s="248">
        <f>'HK p1'!D18</f>
        <v>0</v>
      </c>
      <c r="K7" s="248">
        <f>'HK p1'!E18</f>
        <v>68</v>
      </c>
      <c r="L7" s="248">
        <f>'HK p1'!F18</f>
        <v>13</v>
      </c>
      <c r="M7" s="258">
        <f>'HK p1'!G18</f>
        <v>5.2307692307692308</v>
      </c>
      <c r="N7" s="258" t="str">
        <f>'HK p1'!H18</f>
        <v/>
      </c>
      <c r="O7" s="249">
        <f>'HK p1'!I18</f>
        <v>29</v>
      </c>
    </row>
    <row r="8" spans="1:15" s="261" customFormat="1" ht="9" customHeight="1" x14ac:dyDescent="0.3">
      <c r="B8" s="250"/>
      <c r="C8" s="250"/>
      <c r="D8" s="250"/>
      <c r="E8" s="214"/>
      <c r="F8" s="214"/>
      <c r="G8" s="250"/>
      <c r="J8" s="250"/>
      <c r="K8" s="250"/>
      <c r="L8" s="250"/>
      <c r="M8" s="214"/>
      <c r="N8" s="214"/>
      <c r="O8" s="250"/>
    </row>
    <row r="9" spans="1:15" s="261" customFormat="1" ht="18" customHeight="1" x14ac:dyDescent="0.3">
      <c r="A9" s="266" t="str">
        <f>'[1]HK p2'!A4</f>
        <v>Poule 2</v>
      </c>
      <c r="B9" s="252" t="s">
        <v>77</v>
      </c>
      <c r="C9" s="252" t="s">
        <v>78</v>
      </c>
      <c r="D9" s="252" t="s">
        <v>79</v>
      </c>
      <c r="E9" s="206" t="s">
        <v>80</v>
      </c>
      <c r="F9" s="206" t="s">
        <v>84</v>
      </c>
      <c r="G9" s="252" t="s">
        <v>81</v>
      </c>
      <c r="H9" s="266"/>
      <c r="I9" s="266"/>
      <c r="J9" s="252" t="s">
        <v>77</v>
      </c>
      <c r="K9" s="252" t="s">
        <v>78</v>
      </c>
      <c r="L9" s="252" t="s">
        <v>79</v>
      </c>
      <c r="M9" s="206" t="s">
        <v>80</v>
      </c>
      <c r="N9" s="206" t="s">
        <v>84</v>
      </c>
      <c r="O9" s="252" t="s">
        <v>81</v>
      </c>
    </row>
    <row r="10" spans="1:15" s="261" customFormat="1" ht="18" customHeight="1" x14ac:dyDescent="0.3">
      <c r="A10" s="259" t="str">
        <f>'HK p2'!C11</f>
        <v>H. J. Snellen Jr. (Hans)</v>
      </c>
      <c r="B10" s="253">
        <f>'HK p2'!D11</f>
        <v>0</v>
      </c>
      <c r="C10" s="253">
        <f>'HK p2'!E11</f>
        <v>141</v>
      </c>
      <c r="D10" s="253">
        <f>'HK p2'!F11</f>
        <v>11</v>
      </c>
      <c r="E10" s="208">
        <f>'HK p2'!G11</f>
        <v>12.818181818181818</v>
      </c>
      <c r="F10" s="208" t="str">
        <f>'HK p2'!H11</f>
        <v/>
      </c>
      <c r="G10" s="253">
        <f>'HK p2'!I11</f>
        <v>42</v>
      </c>
      <c r="H10" s="260" t="s">
        <v>82</v>
      </c>
      <c r="I10" s="259" t="str">
        <f>'HK p2'!C12</f>
        <v>W. Gantvoort (Wilbert)</v>
      </c>
      <c r="J10" s="253">
        <f>'HK p2'!D12</f>
        <v>2</v>
      </c>
      <c r="K10" s="253">
        <f>'HK p2'!E12</f>
        <v>175</v>
      </c>
      <c r="L10" s="253">
        <f>'HK p2'!F12</f>
        <v>11</v>
      </c>
      <c r="M10" s="208">
        <f>'HK p2'!G12</f>
        <v>15.909090909090908</v>
      </c>
      <c r="N10" s="208">
        <f>'HK p2'!H12</f>
        <v>15.909090909090908</v>
      </c>
      <c r="O10" s="253">
        <f>'HK p2'!I12</f>
        <v>61</v>
      </c>
    </row>
    <row r="11" spans="1:15" s="261" customFormat="1" ht="18" customHeight="1" x14ac:dyDescent="0.3">
      <c r="A11" s="262" t="str">
        <f>'HK p2'!C14</f>
        <v>P. van Dooren (Piet)</v>
      </c>
      <c r="B11" s="254">
        <f>'HK p2'!D14</f>
        <v>0</v>
      </c>
      <c r="C11" s="254">
        <f>'HK p2'!E14</f>
        <v>121</v>
      </c>
      <c r="D11" s="254">
        <f>'HK p2'!F14</f>
        <v>11</v>
      </c>
      <c r="E11" s="210">
        <f>'HK p2'!G14</f>
        <v>11</v>
      </c>
      <c r="F11" s="210" t="str">
        <f>'HK p2'!H14</f>
        <v/>
      </c>
      <c r="G11" s="254">
        <f>'HK p2'!I14</f>
        <v>58</v>
      </c>
      <c r="H11" s="263" t="s">
        <v>82</v>
      </c>
      <c r="I11" s="262" t="str">
        <f>'HK p2'!C15</f>
        <v>W. Gantvoort (Wilbert)</v>
      </c>
      <c r="J11" s="254">
        <f>'HK p2'!D15</f>
        <v>2</v>
      </c>
      <c r="K11" s="254">
        <f>'HK p2'!E15</f>
        <v>175</v>
      </c>
      <c r="L11" s="254">
        <f>'HK p2'!F15</f>
        <v>11</v>
      </c>
      <c r="M11" s="210">
        <f>'HK p2'!G15</f>
        <v>15.909090909090908</v>
      </c>
      <c r="N11" s="210">
        <f>'HK p2'!H15</f>
        <v>15.909090909090908</v>
      </c>
      <c r="O11" s="254">
        <f>'HK p2'!I15</f>
        <v>50</v>
      </c>
    </row>
    <row r="12" spans="1:15" s="261" customFormat="1" ht="18" customHeight="1" x14ac:dyDescent="0.3">
      <c r="A12" s="264" t="str">
        <f>'HK p2'!C17</f>
        <v>P. van Dooren (Piet)</v>
      </c>
      <c r="B12" s="255">
        <f>'HK p2'!D17</f>
        <v>0</v>
      </c>
      <c r="C12" s="255">
        <f>'HK p2'!E17</f>
        <v>133</v>
      </c>
      <c r="D12" s="255">
        <f>'HK p2'!F17</f>
        <v>6</v>
      </c>
      <c r="E12" s="212">
        <f>'HK p2'!G17</f>
        <v>22.166666666666668</v>
      </c>
      <c r="F12" s="212" t="str">
        <f>'HK p2'!H17</f>
        <v/>
      </c>
      <c r="G12" s="255">
        <f>'HK p2'!I17</f>
        <v>63</v>
      </c>
      <c r="H12" s="265" t="s">
        <v>82</v>
      </c>
      <c r="I12" s="264" t="str">
        <f>'HK p2'!C18</f>
        <v>H. J. Snellen Jr. (Hans)</v>
      </c>
      <c r="J12" s="255">
        <f>'HK p2'!D18</f>
        <v>2</v>
      </c>
      <c r="K12" s="255">
        <f>'HK p2'!E18</f>
        <v>175</v>
      </c>
      <c r="L12" s="255">
        <f>'HK p2'!F18</f>
        <v>6</v>
      </c>
      <c r="M12" s="212">
        <f>'HK p2'!G18</f>
        <v>29.166666666666668</v>
      </c>
      <c r="N12" s="212">
        <f>'HK p2'!H18</f>
        <v>29.166666666666668</v>
      </c>
      <c r="O12" s="255">
        <f>'HK p2'!I18</f>
        <v>77</v>
      </c>
    </row>
    <row r="13" spans="1:15" s="261" customFormat="1" ht="17.100000000000001" customHeight="1" x14ac:dyDescent="0.3">
      <c r="B13" s="250"/>
      <c r="C13" s="250"/>
      <c r="D13" s="250"/>
      <c r="E13" s="214"/>
      <c r="F13" s="214"/>
      <c r="G13" s="250"/>
      <c r="J13" s="250"/>
      <c r="K13" s="250"/>
      <c r="L13" s="250"/>
      <c r="M13" s="214"/>
      <c r="N13" s="214"/>
      <c r="O13" s="250"/>
    </row>
    <row r="14" spans="1:15" s="261" customFormat="1" ht="18" customHeight="1" x14ac:dyDescent="0.3">
      <c r="A14" s="266" t="str">
        <f>'[1]HK p3'!A4</f>
        <v>Poule 3</v>
      </c>
      <c r="B14" s="252" t="s">
        <v>77</v>
      </c>
      <c r="C14" s="252" t="s">
        <v>78</v>
      </c>
      <c r="D14" s="252" t="s">
        <v>79</v>
      </c>
      <c r="E14" s="206" t="s">
        <v>80</v>
      </c>
      <c r="F14" s="206" t="s">
        <v>84</v>
      </c>
      <c r="G14" s="252" t="s">
        <v>81</v>
      </c>
      <c r="H14" s="266"/>
      <c r="I14" s="266"/>
      <c r="J14" s="252" t="s">
        <v>77</v>
      </c>
      <c r="K14" s="252" t="s">
        <v>78</v>
      </c>
      <c r="L14" s="252" t="s">
        <v>79</v>
      </c>
      <c r="M14" s="206" t="s">
        <v>80</v>
      </c>
      <c r="N14" s="206" t="s">
        <v>84</v>
      </c>
      <c r="O14" s="252" t="s">
        <v>81</v>
      </c>
    </row>
    <row r="15" spans="1:15" s="261" customFormat="1" ht="18" customHeight="1" x14ac:dyDescent="0.3">
      <c r="A15" s="259" t="str">
        <f>'HK p3'!C11</f>
        <v>A. Slof (Anton)</v>
      </c>
      <c r="B15" s="253">
        <f>'HK p3'!D11</f>
        <v>1</v>
      </c>
      <c r="C15" s="253">
        <f>'HK p3'!E11</f>
        <v>175</v>
      </c>
      <c r="D15" s="253">
        <f>'HK p3'!F11</f>
        <v>27</v>
      </c>
      <c r="E15" s="208">
        <f>'HK p3'!G11</f>
        <v>6.4814814814814818</v>
      </c>
      <c r="F15" s="208">
        <f>'HK p3'!H11</f>
        <v>6.4814814814814818</v>
      </c>
      <c r="G15" s="253">
        <f>'HK p3'!I11</f>
        <v>28</v>
      </c>
      <c r="H15" s="260" t="s">
        <v>82</v>
      </c>
      <c r="I15" s="259" t="str">
        <f>'HK p3'!C12</f>
        <v>J.P. Rens (Jean-Paul)</v>
      </c>
      <c r="J15" s="253">
        <f>'HK p3'!D12</f>
        <v>1</v>
      </c>
      <c r="K15" s="253">
        <f>'HK p3'!E12</f>
        <v>175</v>
      </c>
      <c r="L15" s="253">
        <f>'HK p3'!F12</f>
        <v>27</v>
      </c>
      <c r="M15" s="208">
        <f>'HK p3'!G12</f>
        <v>6.4814814814814818</v>
      </c>
      <c r="N15" s="208">
        <f>'HK p3'!H12</f>
        <v>6.4814814814814818</v>
      </c>
      <c r="O15" s="253">
        <f>'HK p3'!I12</f>
        <v>27</v>
      </c>
    </row>
    <row r="16" spans="1:15" s="261" customFormat="1" ht="18" customHeight="1" x14ac:dyDescent="0.3">
      <c r="A16" s="262" t="str">
        <f>'HK p3'!C14</f>
        <v>M. Sangen (Maurice)</v>
      </c>
      <c r="B16" s="254">
        <f>'HK p3'!D14</f>
        <v>2</v>
      </c>
      <c r="C16" s="254">
        <f>'HK p3'!E14</f>
        <v>175</v>
      </c>
      <c r="D16" s="254">
        <f>'HK p3'!F14</f>
        <v>6</v>
      </c>
      <c r="E16" s="210">
        <f>'HK p3'!G14</f>
        <v>29.166666666666668</v>
      </c>
      <c r="F16" s="210">
        <f>'HK p3'!H14</f>
        <v>29.166666666666668</v>
      </c>
      <c r="G16" s="254">
        <f>'HK p3'!I14</f>
        <v>43</v>
      </c>
      <c r="H16" s="263" t="s">
        <v>82</v>
      </c>
      <c r="I16" s="262" t="str">
        <f>'HK p3'!C15</f>
        <v>J.P. Rens (Jean-Paul)</v>
      </c>
      <c r="J16" s="254">
        <f>'HK p3'!D15</f>
        <v>0</v>
      </c>
      <c r="K16" s="254">
        <f>'HK p3'!E15</f>
        <v>84</v>
      </c>
      <c r="L16" s="254">
        <f>'HK p3'!F15</f>
        <v>6</v>
      </c>
      <c r="M16" s="210">
        <f>'HK p3'!G15</f>
        <v>14</v>
      </c>
      <c r="N16" s="210" t="str">
        <f>'HK p3'!H15</f>
        <v/>
      </c>
      <c r="O16" s="254">
        <f>'HK p3'!I15</f>
        <v>39</v>
      </c>
    </row>
    <row r="17" spans="1:15" s="261" customFormat="1" ht="18" customHeight="1" x14ac:dyDescent="0.3">
      <c r="A17" s="264" t="str">
        <f>'HK p3'!C17</f>
        <v>M. Sangen (Maurice)</v>
      </c>
      <c r="B17" s="255">
        <f>'HK p3'!D17</f>
        <v>2</v>
      </c>
      <c r="C17" s="255">
        <f>'HK p3'!E17</f>
        <v>175</v>
      </c>
      <c r="D17" s="255">
        <f>'HK p3'!F17</f>
        <v>13</v>
      </c>
      <c r="E17" s="212">
        <f>'HK p3'!G17</f>
        <v>13.461538461538462</v>
      </c>
      <c r="F17" s="212">
        <f>'HK p3'!H17</f>
        <v>13.461538461538462</v>
      </c>
      <c r="G17" s="255">
        <f>'HK p3'!I17</f>
        <v>43</v>
      </c>
      <c r="H17" s="265" t="s">
        <v>82</v>
      </c>
      <c r="I17" s="264" t="str">
        <f>'HK p3'!C18</f>
        <v>A. Slof (Anton)</v>
      </c>
      <c r="J17" s="255">
        <f>'HK p3'!D18</f>
        <v>0</v>
      </c>
      <c r="K17" s="255">
        <f>'HK p3'!E18</f>
        <v>70</v>
      </c>
      <c r="L17" s="255">
        <f>'HK p3'!F18</f>
        <v>13</v>
      </c>
      <c r="M17" s="212">
        <f>'HK p3'!G18</f>
        <v>5.384615384615385</v>
      </c>
      <c r="N17" s="212" t="str">
        <f>'HK p3'!H18</f>
        <v/>
      </c>
      <c r="O17" s="255">
        <f>'HK p3'!I18</f>
        <v>14</v>
      </c>
    </row>
    <row r="18" spans="1:15" s="261" customFormat="1" ht="17.100000000000001" customHeight="1" x14ac:dyDescent="0.3">
      <c r="B18" s="250"/>
      <c r="C18" s="250"/>
      <c r="D18" s="250"/>
      <c r="E18" s="214"/>
      <c r="F18" s="214"/>
      <c r="G18" s="250"/>
      <c r="J18" s="250"/>
      <c r="K18" s="250"/>
      <c r="L18" s="250"/>
      <c r="M18" s="214"/>
      <c r="N18" s="214"/>
      <c r="O18" s="250"/>
    </row>
    <row r="19" spans="1:15" s="261" customFormat="1" ht="18" customHeight="1" x14ac:dyDescent="0.3">
      <c r="A19" s="266" t="str">
        <f>'[1]HK p4'!A4</f>
        <v>Poule 4</v>
      </c>
      <c r="B19" s="252" t="s">
        <v>77</v>
      </c>
      <c r="C19" s="252" t="s">
        <v>78</v>
      </c>
      <c r="D19" s="252" t="s">
        <v>79</v>
      </c>
      <c r="E19" s="206" t="s">
        <v>80</v>
      </c>
      <c r="F19" s="206" t="s">
        <v>84</v>
      </c>
      <c r="G19" s="252" t="s">
        <v>81</v>
      </c>
      <c r="H19" s="266"/>
      <c r="I19" s="266"/>
      <c r="J19" s="252" t="s">
        <v>77</v>
      </c>
      <c r="K19" s="252" t="s">
        <v>78</v>
      </c>
      <c r="L19" s="252" t="s">
        <v>79</v>
      </c>
      <c r="M19" s="206" t="s">
        <v>80</v>
      </c>
      <c r="N19" s="206" t="s">
        <v>84</v>
      </c>
      <c r="O19" s="252" t="s">
        <v>81</v>
      </c>
    </row>
    <row r="20" spans="1:15" s="261" customFormat="1" ht="18" customHeight="1" x14ac:dyDescent="0.3">
      <c r="A20" s="259" t="str">
        <f>'HK p4'!C11</f>
        <v>L.M.C. Keuten (Ludy)</v>
      </c>
      <c r="B20" s="253">
        <f>'HK p4'!D11</f>
        <v>0</v>
      </c>
      <c r="C20" s="253">
        <f>'HK p4'!E11</f>
        <v>126</v>
      </c>
      <c r="D20" s="253">
        <f>'HK p4'!F11</f>
        <v>19</v>
      </c>
      <c r="E20" s="208">
        <f>'HK p4'!G11</f>
        <v>6.6315789473684212</v>
      </c>
      <c r="F20" s="208" t="str">
        <f>'HK p4'!H11</f>
        <v/>
      </c>
      <c r="G20" s="253">
        <f>'HK p4'!I11</f>
        <v>42</v>
      </c>
      <c r="H20" s="260" t="s">
        <v>82</v>
      </c>
      <c r="I20" s="259" t="str">
        <f>'HK p4'!C12</f>
        <v>E. Massen (Emil)</v>
      </c>
      <c r="J20" s="253">
        <f>'HK p4'!D12</f>
        <v>2</v>
      </c>
      <c r="K20" s="253">
        <f>'HK p4'!E12</f>
        <v>175</v>
      </c>
      <c r="L20" s="253">
        <f>'HK p4'!F12</f>
        <v>19</v>
      </c>
      <c r="M20" s="208">
        <f>'HK p4'!G12</f>
        <v>9.2105263157894743</v>
      </c>
      <c r="N20" s="208">
        <f>'HK p4'!H12</f>
        <v>9.2105263157894743</v>
      </c>
      <c r="O20" s="253">
        <f>'HK p4'!I12</f>
        <v>68</v>
      </c>
    </row>
    <row r="21" spans="1:15" s="261" customFormat="1" ht="18" customHeight="1" x14ac:dyDescent="0.3">
      <c r="A21" s="262" t="str">
        <f>'HK p4'!C14</f>
        <v>A.A. Swart (Tonny)</v>
      </c>
      <c r="B21" s="254">
        <f>'HK p4'!D14</f>
        <v>2</v>
      </c>
      <c r="C21" s="254">
        <f>'HK p4'!E14</f>
        <v>175</v>
      </c>
      <c r="D21" s="254">
        <f>'HK p4'!F14</f>
        <v>11</v>
      </c>
      <c r="E21" s="210">
        <f>'HK p4'!G14</f>
        <v>15.909090909090908</v>
      </c>
      <c r="F21" s="210">
        <f>'HK p4'!H14</f>
        <v>15.909090909090908</v>
      </c>
      <c r="G21" s="254">
        <f>'HK p4'!I14</f>
        <v>43</v>
      </c>
      <c r="H21" s="263" t="s">
        <v>82</v>
      </c>
      <c r="I21" s="262" t="str">
        <f>'HK p4'!C15</f>
        <v>E. Massen (Emil)</v>
      </c>
      <c r="J21" s="254">
        <f>'HK p4'!D15</f>
        <v>0</v>
      </c>
      <c r="K21" s="254">
        <f>'HK p4'!E15</f>
        <v>35</v>
      </c>
      <c r="L21" s="254">
        <f>'HK p4'!F15</f>
        <v>11</v>
      </c>
      <c r="M21" s="210">
        <f>'HK p4'!G15</f>
        <v>3.1818181818181817</v>
      </c>
      <c r="N21" s="210" t="str">
        <f>'HK p4'!H15</f>
        <v/>
      </c>
      <c r="O21" s="254">
        <f>'HK p4'!I15</f>
        <v>12</v>
      </c>
    </row>
    <row r="22" spans="1:15" s="261" customFormat="1" ht="18" customHeight="1" x14ac:dyDescent="0.3">
      <c r="A22" s="264" t="str">
        <f>'HK p4'!C17</f>
        <v>A.A. Swart (Tonny)</v>
      </c>
      <c r="B22" s="255">
        <f>'HK p4'!D17</f>
        <v>2</v>
      </c>
      <c r="C22" s="255">
        <f>'HK p4'!E17</f>
        <v>175</v>
      </c>
      <c r="D22" s="255">
        <f>'HK p4'!F17</f>
        <v>8</v>
      </c>
      <c r="E22" s="212">
        <f>'HK p4'!G17</f>
        <v>21.875</v>
      </c>
      <c r="F22" s="212">
        <f>'HK p4'!H17</f>
        <v>21.875</v>
      </c>
      <c r="G22" s="255">
        <f>'HK p4'!I17</f>
        <v>52</v>
      </c>
      <c r="H22" s="265" t="s">
        <v>82</v>
      </c>
      <c r="I22" s="264" t="str">
        <f>'HK p4'!C18</f>
        <v>L.M.C. Keuten (Ludy)</v>
      </c>
      <c r="J22" s="255">
        <f>'HK p4'!D18</f>
        <v>0</v>
      </c>
      <c r="K22" s="255">
        <f>'HK p4'!E18</f>
        <v>57</v>
      </c>
      <c r="L22" s="255">
        <f>'HK p4'!F18</f>
        <v>8</v>
      </c>
      <c r="M22" s="212">
        <f>'HK p4'!G18</f>
        <v>7.125</v>
      </c>
      <c r="N22" s="212" t="str">
        <f>'HK p4'!H18</f>
        <v/>
      </c>
      <c r="O22" s="255">
        <f>'HK p4'!I18</f>
        <v>20</v>
      </c>
    </row>
    <row r="23" spans="1:15" s="261" customFormat="1" ht="17.100000000000001" customHeight="1" x14ac:dyDescent="0.3">
      <c r="B23" s="250"/>
      <c r="C23" s="250"/>
      <c r="D23" s="250"/>
      <c r="E23" s="214"/>
      <c r="F23" s="214"/>
      <c r="G23" s="250"/>
      <c r="J23" s="250"/>
      <c r="K23" s="250"/>
      <c r="L23" s="250"/>
      <c r="M23" s="214"/>
      <c r="N23" s="214"/>
      <c r="O23" s="250"/>
    </row>
    <row r="24" spans="1:15" s="261" customFormat="1" ht="18" customHeight="1" x14ac:dyDescent="0.3">
      <c r="A24" s="266" t="str">
        <f>'[1]HK p5'!A4</f>
        <v>Poule 5</v>
      </c>
      <c r="B24" s="252" t="s">
        <v>77</v>
      </c>
      <c r="C24" s="252" t="s">
        <v>78</v>
      </c>
      <c r="D24" s="252" t="s">
        <v>79</v>
      </c>
      <c r="E24" s="206" t="s">
        <v>80</v>
      </c>
      <c r="F24" s="206" t="s">
        <v>84</v>
      </c>
      <c r="G24" s="252" t="s">
        <v>81</v>
      </c>
      <c r="H24" s="266"/>
      <c r="I24" s="266"/>
      <c r="J24" s="252" t="s">
        <v>77</v>
      </c>
      <c r="K24" s="252" t="s">
        <v>78</v>
      </c>
      <c r="L24" s="252" t="s">
        <v>79</v>
      </c>
      <c r="M24" s="206" t="s">
        <v>80</v>
      </c>
      <c r="N24" s="206" t="s">
        <v>84</v>
      </c>
      <c r="O24" s="252" t="s">
        <v>81</v>
      </c>
    </row>
    <row r="25" spans="1:15" s="261" customFormat="1" ht="18" customHeight="1" x14ac:dyDescent="0.3">
      <c r="A25" s="259" t="str">
        <f>'HK p5'!C11</f>
        <v>F.P.  Driessen (Fred)</v>
      </c>
      <c r="B25" s="253">
        <f>'HK p5'!D11</f>
        <v>2</v>
      </c>
      <c r="C25" s="253">
        <f>'HK p5'!E11</f>
        <v>175</v>
      </c>
      <c r="D25" s="253">
        <f>'HK p5'!F11</f>
        <v>10</v>
      </c>
      <c r="E25" s="208">
        <f>'HK p5'!G11</f>
        <v>17.5</v>
      </c>
      <c r="F25" s="208">
        <f>'HK p5'!H11</f>
        <v>17.5</v>
      </c>
      <c r="G25" s="253">
        <f>'HK p5'!I11</f>
        <v>54</v>
      </c>
      <c r="H25" s="260" t="s">
        <v>82</v>
      </c>
      <c r="I25" s="259" t="str">
        <f>'HK p5'!C12</f>
        <v>P. Heutinck (Peter)</v>
      </c>
      <c r="J25" s="253">
        <f>'HK p5'!D12</f>
        <v>0</v>
      </c>
      <c r="K25" s="253">
        <f>'HK p5'!E12</f>
        <v>127</v>
      </c>
      <c r="L25" s="253">
        <f>'HK p5'!F12</f>
        <v>10</v>
      </c>
      <c r="M25" s="208">
        <f>'HK p5'!G12</f>
        <v>12.7</v>
      </c>
      <c r="N25" s="208" t="str">
        <f>'HK p5'!H12</f>
        <v/>
      </c>
      <c r="O25" s="253">
        <f>'HK p5'!I12</f>
        <v>73</v>
      </c>
    </row>
    <row r="26" spans="1:15" s="261" customFormat="1" ht="18" customHeight="1" x14ac:dyDescent="0.3">
      <c r="A26" s="262" t="str">
        <f>'HK p5'!C14</f>
        <v>J.A. Roelands (Joop)</v>
      </c>
      <c r="B26" s="254">
        <f>'HK p5'!D14</f>
        <v>2</v>
      </c>
      <c r="C26" s="254">
        <f>'HK p5'!E14</f>
        <v>175</v>
      </c>
      <c r="D26" s="254">
        <f>'HK p5'!F14</f>
        <v>11</v>
      </c>
      <c r="E26" s="210">
        <f>'HK p5'!G14</f>
        <v>15.909090909090908</v>
      </c>
      <c r="F26" s="210">
        <f>'HK p5'!H14</f>
        <v>15.909090909090908</v>
      </c>
      <c r="G26" s="254">
        <f>'HK p5'!I14</f>
        <v>80</v>
      </c>
      <c r="H26" s="263" t="s">
        <v>82</v>
      </c>
      <c r="I26" s="262" t="str">
        <f>'HK p5'!C15</f>
        <v>P. Heutinck (Peter)</v>
      </c>
      <c r="J26" s="254">
        <f>'HK p5'!D15</f>
        <v>0</v>
      </c>
      <c r="K26" s="254">
        <f>'HK p5'!E15</f>
        <v>170</v>
      </c>
      <c r="L26" s="254">
        <f>'HK p5'!F15</f>
        <v>11</v>
      </c>
      <c r="M26" s="210">
        <f>'HK p5'!G15</f>
        <v>15.454545454545455</v>
      </c>
      <c r="N26" s="210" t="str">
        <f>'HK p5'!H15</f>
        <v/>
      </c>
      <c r="O26" s="254">
        <f>'HK p5'!I15</f>
        <v>91</v>
      </c>
    </row>
    <row r="27" spans="1:15" s="261" customFormat="1" ht="18" customHeight="1" x14ac:dyDescent="0.3">
      <c r="A27" s="264" t="str">
        <f>'HK p5'!C17</f>
        <v>J.A. Roelands (Joop)</v>
      </c>
      <c r="B27" s="255">
        <f>'HK p5'!D17</f>
        <v>0</v>
      </c>
      <c r="C27" s="255">
        <f>'HK p5'!E17</f>
        <v>136</v>
      </c>
      <c r="D27" s="255">
        <f>'HK p5'!F17</f>
        <v>7</v>
      </c>
      <c r="E27" s="212">
        <f>'HK p5'!G17</f>
        <v>19.428571428571427</v>
      </c>
      <c r="F27" s="212" t="str">
        <f>'HK p5'!H17</f>
        <v/>
      </c>
      <c r="G27" s="255">
        <f>'HK p5'!I17</f>
        <v>48</v>
      </c>
      <c r="H27" s="265" t="s">
        <v>82</v>
      </c>
      <c r="I27" s="264" t="str">
        <f>'HK p5'!C18</f>
        <v>F.P.  Driessen (Fred)</v>
      </c>
      <c r="J27" s="255">
        <f>'HK p5'!D18</f>
        <v>2</v>
      </c>
      <c r="K27" s="255">
        <f>'HK p5'!E18</f>
        <v>175</v>
      </c>
      <c r="L27" s="255">
        <f>'HK p5'!F18</f>
        <v>7</v>
      </c>
      <c r="M27" s="212">
        <f>'HK p5'!G18</f>
        <v>25</v>
      </c>
      <c r="N27" s="212">
        <f>'HK p5'!H18</f>
        <v>25</v>
      </c>
      <c r="O27" s="255">
        <f>'HK p5'!I18</f>
        <v>89</v>
      </c>
    </row>
    <row r="28" spans="1:15" s="261" customFormat="1" ht="17.100000000000001" customHeight="1" x14ac:dyDescent="0.3">
      <c r="B28" s="250"/>
      <c r="C28" s="250"/>
      <c r="D28" s="250"/>
      <c r="E28" s="214"/>
      <c r="F28" s="214"/>
      <c r="G28" s="250"/>
      <c r="J28" s="250"/>
      <c r="K28" s="250"/>
      <c r="L28" s="250"/>
      <c r="M28" s="214"/>
      <c r="N28" s="214"/>
      <c r="O28" s="250"/>
    </row>
    <row r="29" spans="1:15" s="261" customFormat="1" ht="18" customHeight="1" x14ac:dyDescent="0.3">
      <c r="A29" s="266" t="str">
        <f>'[1]HK p6'!A4</f>
        <v>Poule 6</v>
      </c>
      <c r="B29" s="252" t="s">
        <v>77</v>
      </c>
      <c r="C29" s="252" t="s">
        <v>78</v>
      </c>
      <c r="D29" s="252" t="s">
        <v>79</v>
      </c>
      <c r="E29" s="206" t="s">
        <v>80</v>
      </c>
      <c r="F29" s="206" t="s">
        <v>84</v>
      </c>
      <c r="G29" s="252" t="s">
        <v>81</v>
      </c>
      <c r="H29" s="266"/>
      <c r="I29" s="266"/>
      <c r="J29" s="252" t="s">
        <v>77</v>
      </c>
      <c r="K29" s="252" t="s">
        <v>78</v>
      </c>
      <c r="L29" s="252" t="s">
        <v>79</v>
      </c>
      <c r="M29" s="206" t="s">
        <v>80</v>
      </c>
      <c r="N29" s="206" t="s">
        <v>84</v>
      </c>
      <c r="O29" s="252" t="s">
        <v>81</v>
      </c>
    </row>
    <row r="30" spans="1:15" s="261" customFormat="1" ht="18" customHeight="1" x14ac:dyDescent="0.3">
      <c r="A30" s="259" t="str">
        <f>'HK p6'!C11</f>
        <v>F. vd Luijtgaarden (Frans)</v>
      </c>
      <c r="B30" s="253">
        <f>'HK p6'!D11</f>
        <v>0</v>
      </c>
      <c r="C30" s="253">
        <f>'HK p6'!E11</f>
        <v>82</v>
      </c>
      <c r="D30" s="253">
        <f>'HK p6'!F11</f>
        <v>11</v>
      </c>
      <c r="E30" s="208">
        <f>'HK p6'!G11</f>
        <v>7.4545454545454541</v>
      </c>
      <c r="F30" s="208" t="str">
        <f>'HK p6'!H11</f>
        <v/>
      </c>
      <c r="G30" s="253">
        <f>'HK p6'!I11</f>
        <v>18</v>
      </c>
      <c r="H30" s="260" t="s">
        <v>82</v>
      </c>
      <c r="I30" s="259" t="str">
        <f>'HK p6'!C12</f>
        <v>P. Schuitema (Peter)</v>
      </c>
      <c r="J30" s="253">
        <f>'HK p6'!D12</f>
        <v>2</v>
      </c>
      <c r="K30" s="253">
        <f>'HK p6'!E12</f>
        <v>175</v>
      </c>
      <c r="L30" s="253">
        <f>'HK p6'!F12</f>
        <v>11</v>
      </c>
      <c r="M30" s="208">
        <f>'HK p6'!G12</f>
        <v>15.909090909090908</v>
      </c>
      <c r="N30" s="208">
        <f>'HK p6'!H12</f>
        <v>15.909090909090908</v>
      </c>
      <c r="O30" s="253">
        <f>'HK p6'!I12</f>
        <v>44</v>
      </c>
    </row>
    <row r="31" spans="1:15" s="261" customFormat="1" ht="18" customHeight="1" x14ac:dyDescent="0.3">
      <c r="A31" s="262" t="str">
        <f>'HK p6'!C14</f>
        <v>D. Katsis (Dimitri)</v>
      </c>
      <c r="B31" s="254">
        <f>'HK p6'!D14</f>
        <v>0</v>
      </c>
      <c r="C31" s="254">
        <f>'HK p6'!E14</f>
        <v>157</v>
      </c>
      <c r="D31" s="254">
        <f>'HK p6'!F14</f>
        <v>13</v>
      </c>
      <c r="E31" s="210">
        <f>'HK p6'!G14</f>
        <v>12.076923076923077</v>
      </c>
      <c r="F31" s="210" t="str">
        <f>'HK p6'!H14</f>
        <v/>
      </c>
      <c r="G31" s="254">
        <f>'HK p6'!I14</f>
        <v>82</v>
      </c>
      <c r="H31" s="263" t="s">
        <v>82</v>
      </c>
      <c r="I31" s="262" t="str">
        <f>'HK p6'!C15</f>
        <v>P. Schuitema (Peter)</v>
      </c>
      <c r="J31" s="254">
        <f>'HK p6'!D15</f>
        <v>2</v>
      </c>
      <c r="K31" s="254">
        <f>'HK p6'!E15</f>
        <v>175</v>
      </c>
      <c r="L31" s="254">
        <f>'HK p6'!F15</f>
        <v>13</v>
      </c>
      <c r="M31" s="210">
        <f>'HK p6'!G15</f>
        <v>13.461538461538462</v>
      </c>
      <c r="N31" s="210">
        <f>'HK p6'!H15</f>
        <v>13.461538461538462</v>
      </c>
      <c r="O31" s="254">
        <f>'HK p6'!I15</f>
        <v>38</v>
      </c>
    </row>
    <row r="32" spans="1:15" s="261" customFormat="1" ht="18" customHeight="1" x14ac:dyDescent="0.3">
      <c r="A32" s="264" t="str">
        <f>'HK p6'!C17</f>
        <v>D. Katsis (Dimitri)</v>
      </c>
      <c r="B32" s="255">
        <f>'HK p6'!D17</f>
        <v>2</v>
      </c>
      <c r="C32" s="255">
        <f>'HK p6'!E17</f>
        <v>175</v>
      </c>
      <c r="D32" s="255">
        <f>'HK p6'!F17</f>
        <v>12</v>
      </c>
      <c r="E32" s="212">
        <f>'HK p6'!G17</f>
        <v>14.583333333333334</v>
      </c>
      <c r="F32" s="212">
        <f>'HK p6'!H17</f>
        <v>14.583333333333334</v>
      </c>
      <c r="G32" s="255">
        <f>'HK p6'!I17</f>
        <v>53</v>
      </c>
      <c r="H32" s="265" t="s">
        <v>82</v>
      </c>
      <c r="I32" s="264" t="str">
        <f>'HK p6'!C18</f>
        <v>F. vd Luijtgaarden (Frans)</v>
      </c>
      <c r="J32" s="255">
        <f>'HK p6'!D18</f>
        <v>0</v>
      </c>
      <c r="K32" s="255">
        <f>'HK p6'!E18</f>
        <v>121</v>
      </c>
      <c r="L32" s="255">
        <f>'HK p6'!F18</f>
        <v>12</v>
      </c>
      <c r="M32" s="212">
        <f>'HK p6'!G18</f>
        <v>10.083333333333334</v>
      </c>
      <c r="N32" s="212" t="str">
        <f>'HK p6'!H18</f>
        <v/>
      </c>
      <c r="O32" s="255">
        <f>'HK p6'!I18</f>
        <v>35</v>
      </c>
    </row>
    <row r="33" spans="1:15" s="261" customFormat="1" ht="17.100000000000001" customHeight="1" x14ac:dyDescent="0.3">
      <c r="B33" s="250"/>
      <c r="C33" s="250"/>
      <c r="D33" s="250"/>
      <c r="E33" s="214"/>
      <c r="F33" s="214"/>
      <c r="G33" s="250"/>
      <c r="J33" s="250"/>
      <c r="K33" s="250"/>
      <c r="L33" s="250"/>
      <c r="M33" s="214"/>
      <c r="N33" s="214"/>
      <c r="O33" s="250"/>
    </row>
    <row r="34" spans="1:15" s="261" customFormat="1" ht="18" customHeight="1" x14ac:dyDescent="0.3">
      <c r="A34" s="266" t="str">
        <f>'[1]HK p7'!A4</f>
        <v>Poule 7</v>
      </c>
      <c r="B34" s="252" t="s">
        <v>77</v>
      </c>
      <c r="C34" s="252" t="s">
        <v>78</v>
      </c>
      <c r="D34" s="252" t="s">
        <v>79</v>
      </c>
      <c r="E34" s="206" t="s">
        <v>80</v>
      </c>
      <c r="F34" s="206" t="s">
        <v>84</v>
      </c>
      <c r="G34" s="252" t="s">
        <v>81</v>
      </c>
      <c r="H34" s="266"/>
      <c r="I34" s="266"/>
      <c r="J34" s="252" t="s">
        <v>77</v>
      </c>
      <c r="K34" s="252" t="s">
        <v>78</v>
      </c>
      <c r="L34" s="252" t="s">
        <v>79</v>
      </c>
      <c r="M34" s="206" t="s">
        <v>80</v>
      </c>
      <c r="N34" s="206" t="s">
        <v>84</v>
      </c>
      <c r="O34" s="252" t="s">
        <v>81</v>
      </c>
    </row>
    <row r="35" spans="1:15" s="261" customFormat="1" ht="18" customHeight="1" x14ac:dyDescent="0.3">
      <c r="A35" s="259" t="str">
        <f>'HK p7'!C11</f>
        <v>B. Erends (Berend)</v>
      </c>
      <c r="B35" s="253">
        <f>'HK p7'!D11</f>
        <v>2</v>
      </c>
      <c r="C35" s="253">
        <f>'HK p7'!E11</f>
        <v>175</v>
      </c>
      <c r="D35" s="253">
        <f>'HK p7'!F11</f>
        <v>14</v>
      </c>
      <c r="E35" s="208">
        <f>'HK p7'!G11</f>
        <v>12.5</v>
      </c>
      <c r="F35" s="208">
        <f>'HK p7'!H11</f>
        <v>12.5</v>
      </c>
      <c r="G35" s="253">
        <f>'HK p7'!I11</f>
        <v>71</v>
      </c>
      <c r="H35" s="260" t="s">
        <v>82</v>
      </c>
      <c r="I35" s="259" t="str">
        <f>'HK p7'!C12</f>
        <v>M. v.d. Woude (Marcel)</v>
      </c>
      <c r="J35" s="253">
        <f>'HK p7'!D12</f>
        <v>0</v>
      </c>
      <c r="K35" s="253">
        <f>'HK p7'!E12</f>
        <v>69</v>
      </c>
      <c r="L35" s="253">
        <f>'HK p7'!F12</f>
        <v>14</v>
      </c>
      <c r="M35" s="208">
        <f>'HK p7'!G12</f>
        <v>4.9285714285714288</v>
      </c>
      <c r="N35" s="208" t="str">
        <f>'HK p7'!H12</f>
        <v/>
      </c>
      <c r="O35" s="253">
        <f>'HK p7'!I12</f>
        <v>23</v>
      </c>
    </row>
    <row r="36" spans="1:15" s="261" customFormat="1" ht="18" customHeight="1" x14ac:dyDescent="0.3">
      <c r="A36" s="262" t="str">
        <f>'HK p7'!C14</f>
        <v>H. Smink  (Harry)</v>
      </c>
      <c r="B36" s="254">
        <f>'HK p7'!D14</f>
        <v>2</v>
      </c>
      <c r="C36" s="254">
        <f>'HK p7'!E14</f>
        <v>175</v>
      </c>
      <c r="D36" s="254">
        <f>'HK p7'!F14</f>
        <v>15</v>
      </c>
      <c r="E36" s="210">
        <f>'HK p7'!G14</f>
        <v>11.666666666666666</v>
      </c>
      <c r="F36" s="210">
        <f>'HK p7'!H14</f>
        <v>11.666666666666666</v>
      </c>
      <c r="G36" s="254">
        <f>'HK p7'!I14</f>
        <v>36</v>
      </c>
      <c r="H36" s="263" t="s">
        <v>82</v>
      </c>
      <c r="I36" s="262" t="str">
        <f>'HK p7'!C15</f>
        <v>M. v.d. Woude (Marcel)</v>
      </c>
      <c r="J36" s="254">
        <f>'HK p7'!D15</f>
        <v>0</v>
      </c>
      <c r="K36" s="254">
        <f>'HK p7'!E15</f>
        <v>103</v>
      </c>
      <c r="L36" s="254">
        <f>'HK p7'!F15</f>
        <v>15</v>
      </c>
      <c r="M36" s="210">
        <f>'HK p7'!G15</f>
        <v>6.8666666666666663</v>
      </c>
      <c r="N36" s="210" t="str">
        <f>'HK p7'!H15</f>
        <v/>
      </c>
      <c r="O36" s="254">
        <f>'HK p7'!I15</f>
        <v>30</v>
      </c>
    </row>
    <row r="37" spans="1:15" s="261" customFormat="1" ht="18" customHeight="1" x14ac:dyDescent="0.3">
      <c r="A37" s="264" t="str">
        <f>'HK p7'!C17</f>
        <v>H. Smink  (Harry)</v>
      </c>
      <c r="B37" s="255">
        <f>'HK p7'!D17</f>
        <v>0</v>
      </c>
      <c r="C37" s="255">
        <f>'HK p7'!E17</f>
        <v>159</v>
      </c>
      <c r="D37" s="255">
        <f>'HK p7'!F17</f>
        <v>15</v>
      </c>
      <c r="E37" s="212">
        <f>'HK p7'!G17</f>
        <v>10.6</v>
      </c>
      <c r="F37" s="212" t="str">
        <f>'HK p7'!H17</f>
        <v/>
      </c>
      <c r="G37" s="255">
        <f>'HK p7'!I17</f>
        <v>44</v>
      </c>
      <c r="H37" s="265" t="s">
        <v>82</v>
      </c>
      <c r="I37" s="264" t="str">
        <f>'HK p7'!C18</f>
        <v>B. Erends (Berend)</v>
      </c>
      <c r="J37" s="255">
        <f>'HK p7'!D18</f>
        <v>2</v>
      </c>
      <c r="K37" s="255">
        <f>'HK p7'!E18</f>
        <v>175</v>
      </c>
      <c r="L37" s="255">
        <f>'HK p7'!F18</f>
        <v>15</v>
      </c>
      <c r="M37" s="212">
        <f>'HK p7'!G18</f>
        <v>11.666666666666666</v>
      </c>
      <c r="N37" s="212">
        <f>'HK p7'!H18</f>
        <v>11.666666666666666</v>
      </c>
      <c r="O37" s="255">
        <f>'HK p7'!I18</f>
        <v>53</v>
      </c>
    </row>
    <row r="38" spans="1:15" s="261" customFormat="1" ht="17.100000000000001" customHeight="1" x14ac:dyDescent="0.3">
      <c r="B38" s="250"/>
      <c r="C38" s="250"/>
      <c r="D38" s="250"/>
      <c r="E38" s="214"/>
      <c r="F38" s="214"/>
      <c r="G38" s="250"/>
      <c r="J38" s="250"/>
      <c r="K38" s="250"/>
      <c r="L38" s="250"/>
      <c r="M38" s="214"/>
      <c r="N38" s="214"/>
      <c r="O38" s="250"/>
    </row>
    <row r="39" spans="1:15" s="261" customFormat="1" ht="18" customHeight="1" x14ac:dyDescent="0.3">
      <c r="A39" s="266" t="str">
        <f>'[1]HK p8'!A4</f>
        <v>Poule 8</v>
      </c>
      <c r="B39" s="252" t="s">
        <v>77</v>
      </c>
      <c r="C39" s="252" t="s">
        <v>78</v>
      </c>
      <c r="D39" s="252" t="s">
        <v>79</v>
      </c>
      <c r="E39" s="206" t="s">
        <v>80</v>
      </c>
      <c r="F39" s="206" t="s">
        <v>84</v>
      </c>
      <c r="G39" s="252" t="s">
        <v>81</v>
      </c>
      <c r="H39" s="266"/>
      <c r="I39" s="266"/>
      <c r="J39" s="252" t="s">
        <v>77</v>
      </c>
      <c r="K39" s="252" t="s">
        <v>78</v>
      </c>
      <c r="L39" s="252" t="s">
        <v>79</v>
      </c>
      <c r="M39" s="206" t="s">
        <v>80</v>
      </c>
      <c r="N39" s="206" t="s">
        <v>84</v>
      </c>
      <c r="O39" s="252" t="s">
        <v>81</v>
      </c>
    </row>
    <row r="40" spans="1:15" s="261" customFormat="1" ht="18" customHeight="1" x14ac:dyDescent="0.3">
      <c r="A40" s="259" t="str">
        <f>'HK p8'!C11</f>
        <v>G. ten Lohuis (Gerard)</v>
      </c>
      <c r="B40" s="253">
        <f>'HK p8'!D11</f>
        <v>2</v>
      </c>
      <c r="C40" s="253">
        <f>'HK p8'!E11</f>
        <v>175</v>
      </c>
      <c r="D40" s="253">
        <f>'HK p8'!F11</f>
        <v>15</v>
      </c>
      <c r="E40" s="208">
        <f>'HK p8'!G11</f>
        <v>11.666666666666666</v>
      </c>
      <c r="F40" s="208">
        <f>'HK p8'!H11</f>
        <v>11.666666666666666</v>
      </c>
      <c r="G40" s="253">
        <f>'HK p8'!I11</f>
        <v>50</v>
      </c>
      <c r="H40" s="260" t="s">
        <v>82</v>
      </c>
      <c r="I40" s="259" t="str">
        <f>'HK p8'!C12</f>
        <v>J. Rodermond (Johan)</v>
      </c>
      <c r="J40" s="253">
        <f>'HK p8'!D12</f>
        <v>0</v>
      </c>
      <c r="K40" s="253">
        <f>'HK p8'!E12</f>
        <v>170</v>
      </c>
      <c r="L40" s="253">
        <f>'HK p8'!F12</f>
        <v>15</v>
      </c>
      <c r="M40" s="208">
        <f>'HK p8'!G12</f>
        <v>11.333333333333334</v>
      </c>
      <c r="N40" s="208" t="str">
        <f>'HK p8'!H12</f>
        <v/>
      </c>
      <c r="O40" s="253">
        <f>'HK p8'!I12</f>
        <v>34</v>
      </c>
    </row>
    <row r="41" spans="1:15" s="261" customFormat="1" ht="18" customHeight="1" x14ac:dyDescent="0.3">
      <c r="A41" s="262" t="str">
        <f>'HK p8'!C14</f>
        <v>J.C.E. Burhenne (Sjeng)</v>
      </c>
      <c r="B41" s="254">
        <f>'HK p8'!D14</f>
        <v>2</v>
      </c>
      <c r="C41" s="254">
        <f>'HK p8'!E14</f>
        <v>175</v>
      </c>
      <c r="D41" s="254">
        <f>'HK p8'!F14</f>
        <v>19</v>
      </c>
      <c r="E41" s="210">
        <f>'HK p8'!G14</f>
        <v>9.2105263157894743</v>
      </c>
      <c r="F41" s="210">
        <f>'HK p8'!H14</f>
        <v>9.2105263157894743</v>
      </c>
      <c r="G41" s="254">
        <f>'HK p8'!I14</f>
        <v>57</v>
      </c>
      <c r="H41" s="263" t="s">
        <v>82</v>
      </c>
      <c r="I41" s="262" t="str">
        <f>'HK p8'!C15</f>
        <v>J. Rodermond (Johan)</v>
      </c>
      <c r="J41" s="254">
        <f>'HK p8'!D15</f>
        <v>0</v>
      </c>
      <c r="K41" s="254">
        <f>'HK p8'!E15</f>
        <v>130</v>
      </c>
      <c r="L41" s="254">
        <f>'HK p8'!F15</f>
        <v>19</v>
      </c>
      <c r="M41" s="210">
        <f>'HK p8'!G15</f>
        <v>6.8421052631578947</v>
      </c>
      <c r="N41" s="210" t="str">
        <f>'HK p8'!H15</f>
        <v/>
      </c>
      <c r="O41" s="254">
        <f>'HK p8'!I15</f>
        <v>23</v>
      </c>
    </row>
    <row r="42" spans="1:15" s="261" customFormat="1" ht="18" customHeight="1" x14ac:dyDescent="0.3">
      <c r="A42" s="264" t="str">
        <f>'HK p8'!C17</f>
        <v>J.C.E. Burhenne (Sjeng)</v>
      </c>
      <c r="B42" s="255">
        <f>'HK p8'!D17</f>
        <v>0</v>
      </c>
      <c r="C42" s="255">
        <f>'HK p8'!E17</f>
        <v>125</v>
      </c>
      <c r="D42" s="255">
        <f>'HK p8'!F17</f>
        <v>14</v>
      </c>
      <c r="E42" s="212">
        <f>'HK p8'!G17</f>
        <v>8.9285714285714288</v>
      </c>
      <c r="F42" s="212" t="str">
        <f>'HK p8'!H17</f>
        <v/>
      </c>
      <c r="G42" s="255">
        <f>'HK p8'!I17</f>
        <v>33</v>
      </c>
      <c r="H42" s="265" t="s">
        <v>82</v>
      </c>
      <c r="I42" s="264" t="str">
        <f>'HK p8'!C18</f>
        <v>G. ten Lohuis (Gerard)</v>
      </c>
      <c r="J42" s="255">
        <f>'HK p8'!D18</f>
        <v>2</v>
      </c>
      <c r="K42" s="255">
        <f>'HK p8'!E18</f>
        <v>175</v>
      </c>
      <c r="L42" s="255">
        <f>'HK p8'!F18</f>
        <v>14</v>
      </c>
      <c r="M42" s="212">
        <f>'HK p8'!G18</f>
        <v>12.5</v>
      </c>
      <c r="N42" s="212">
        <f>'HK p8'!H18</f>
        <v>12.5</v>
      </c>
      <c r="O42" s="255">
        <f>'HK p8'!I18</f>
        <v>69</v>
      </c>
    </row>
    <row r="43" spans="1:15" s="261" customFormat="1" ht="18" customHeight="1" x14ac:dyDescent="0.3">
      <c r="B43" s="250"/>
      <c r="C43" s="250"/>
      <c r="D43" s="250"/>
      <c r="E43" s="214"/>
      <c r="F43" s="214"/>
      <c r="G43" s="250"/>
      <c r="J43" s="250"/>
      <c r="K43" s="250"/>
      <c r="L43" s="250"/>
      <c r="M43" s="214"/>
      <c r="N43" s="214"/>
      <c r="O43" s="250"/>
    </row>
    <row r="44" spans="1:15" s="261" customFormat="1" ht="18" customHeight="1" x14ac:dyDescent="0.3">
      <c r="B44" s="250"/>
      <c r="C44" s="250"/>
      <c r="D44" s="250"/>
      <c r="E44" s="214"/>
      <c r="F44" s="214"/>
      <c r="G44" s="250"/>
      <c r="J44" s="250"/>
      <c r="K44" s="250"/>
      <c r="L44" s="250"/>
      <c r="M44" s="214"/>
      <c r="N44" s="214"/>
      <c r="O44" s="250"/>
    </row>
    <row r="45" spans="1:15" s="261" customFormat="1" ht="18" customHeight="1" x14ac:dyDescent="0.3">
      <c r="B45" s="250"/>
      <c r="C45" s="250"/>
      <c r="D45" s="250"/>
      <c r="E45" s="214"/>
      <c r="F45" s="214"/>
      <c r="G45" s="250"/>
      <c r="J45" s="250"/>
      <c r="K45" s="250"/>
      <c r="L45" s="250"/>
      <c r="M45" s="214"/>
      <c r="N45" s="214"/>
      <c r="O45" s="250"/>
    </row>
    <row r="46" spans="1:15" s="261" customFormat="1" ht="18" customHeight="1" x14ac:dyDescent="0.3">
      <c r="B46" s="250"/>
      <c r="C46" s="250"/>
      <c r="D46" s="250"/>
      <c r="E46" s="214"/>
      <c r="F46" s="214"/>
      <c r="G46" s="250"/>
      <c r="J46" s="250"/>
      <c r="K46" s="250"/>
      <c r="L46" s="250"/>
      <c r="M46" s="214"/>
      <c r="N46" s="214"/>
      <c r="O46" s="250"/>
    </row>
    <row r="47" spans="1:15" s="261" customFormat="1" ht="18" customHeight="1" x14ac:dyDescent="0.3">
      <c r="B47" s="250"/>
      <c r="C47" s="250"/>
      <c r="D47" s="250"/>
      <c r="E47" s="214"/>
      <c r="F47" s="214"/>
      <c r="G47" s="250"/>
      <c r="J47" s="250"/>
      <c r="K47" s="250"/>
      <c r="L47" s="250"/>
      <c r="M47" s="214"/>
      <c r="N47" s="214"/>
      <c r="O47" s="250"/>
    </row>
    <row r="48" spans="1:15" s="261" customFormat="1" ht="18" customHeight="1" x14ac:dyDescent="0.3">
      <c r="B48" s="250"/>
      <c r="C48" s="250"/>
      <c r="D48" s="250"/>
      <c r="E48" s="214"/>
      <c r="F48" s="214"/>
      <c r="G48" s="250"/>
      <c r="J48" s="250"/>
      <c r="K48" s="250"/>
      <c r="L48" s="250"/>
      <c r="M48" s="214"/>
      <c r="N48" s="214"/>
      <c r="O48" s="250"/>
    </row>
    <row r="49" spans="2:15" s="261" customFormat="1" ht="20.100000000000001" customHeight="1" x14ac:dyDescent="0.3">
      <c r="B49" s="250"/>
      <c r="C49" s="250"/>
      <c r="D49" s="250"/>
      <c r="E49" s="214"/>
      <c r="F49" s="214"/>
      <c r="G49" s="250"/>
      <c r="J49" s="250"/>
      <c r="K49" s="250"/>
      <c r="L49" s="250"/>
      <c r="M49" s="214"/>
      <c r="N49" s="214"/>
      <c r="O49" s="250"/>
    </row>
    <row r="50" spans="2:15" s="261" customFormat="1" ht="20.100000000000001" customHeight="1" x14ac:dyDescent="0.3">
      <c r="B50" s="250"/>
      <c r="C50" s="250"/>
      <c r="D50" s="250"/>
      <c r="E50" s="214"/>
      <c r="F50" s="214"/>
      <c r="G50" s="250"/>
      <c r="J50" s="250"/>
      <c r="K50" s="250"/>
      <c r="L50" s="250"/>
      <c r="M50" s="214"/>
      <c r="N50" s="214"/>
      <c r="O50" s="250"/>
    </row>
    <row r="51" spans="2:15" s="261" customFormat="1" ht="20.100000000000001" customHeight="1" x14ac:dyDescent="0.3">
      <c r="B51" s="250"/>
      <c r="C51" s="250"/>
      <c r="D51" s="250"/>
      <c r="E51" s="214"/>
      <c r="F51" s="214"/>
      <c r="G51" s="250"/>
      <c r="J51" s="250"/>
      <c r="K51" s="250"/>
      <c r="L51" s="250"/>
      <c r="M51" s="214"/>
      <c r="N51" s="214"/>
      <c r="O51" s="250"/>
    </row>
    <row r="52" spans="2:15" s="245" customFormat="1" ht="18" customHeight="1" x14ac:dyDescent="0.3">
      <c r="B52" s="250"/>
      <c r="C52" s="250"/>
      <c r="D52" s="250"/>
      <c r="E52" s="214"/>
      <c r="F52" s="214"/>
      <c r="G52" s="250"/>
      <c r="J52" s="251"/>
      <c r="K52" s="251"/>
      <c r="L52" s="251"/>
      <c r="M52" s="216"/>
      <c r="N52" s="216"/>
      <c r="O52" s="251"/>
    </row>
  </sheetData>
  <pageMargins left="0.31496062992125984" right="0.31496062992125984" top="0.35433070866141736" bottom="0.35433070866141736" header="0.31496062992125984" footer="0.31496062992125984"/>
  <pageSetup paperSize="9"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8"/>
  <sheetViews>
    <sheetView workbookViewId="0">
      <selection activeCell="A16" sqref="A16"/>
    </sheetView>
  </sheetViews>
  <sheetFormatPr defaultColWidth="9.109375" defaultRowHeight="18" customHeight="1" x14ac:dyDescent="0.3"/>
  <cols>
    <col min="1" max="1" width="19.44140625" style="3" bestFit="1" customWidth="1"/>
    <col min="2" max="2" width="3.33203125" style="213" bestFit="1" customWidth="1"/>
    <col min="3" max="3" width="4" style="213" bestFit="1" customWidth="1"/>
    <col min="4" max="4" width="3.5546875" style="213" bestFit="1" customWidth="1"/>
    <col min="5" max="5" width="5.5546875" style="214" bestFit="1" customWidth="1"/>
    <col min="6" max="6" width="6.5546875" style="214" bestFit="1" customWidth="1"/>
    <col min="7" max="7" width="3" style="213" bestFit="1" customWidth="1"/>
    <col min="8" max="8" width="2.44140625" style="3" customWidth="1"/>
    <col min="9" max="9" width="21.88671875" style="3" bestFit="1" customWidth="1"/>
    <col min="10" max="10" width="3.33203125" style="213" bestFit="1" customWidth="1"/>
    <col min="11" max="11" width="5" style="213" customWidth="1"/>
    <col min="12" max="12" width="3.5546875" style="213" bestFit="1" customWidth="1"/>
    <col min="13" max="13" width="5.44140625" style="214" bestFit="1" customWidth="1"/>
    <col min="14" max="14" width="6.5546875" style="213" bestFit="1" customWidth="1"/>
    <col min="15" max="15" width="3" style="213" bestFit="1" customWidth="1"/>
    <col min="16" max="16384" width="9.109375" style="3"/>
  </cols>
  <sheetData>
    <row r="1" spans="1:15" ht="140.1" customHeight="1" x14ac:dyDescent="0.35">
      <c r="H1" s="202" t="s">
        <v>83</v>
      </c>
    </row>
    <row r="2" spans="1:15" s="204" customFormat="1" ht="20.100000000000001" customHeight="1" x14ac:dyDescent="0.3">
      <c r="B2" s="213"/>
      <c r="C2" s="213"/>
      <c r="D2" s="213"/>
      <c r="E2" s="214"/>
      <c r="F2" s="214"/>
      <c r="G2" s="213"/>
      <c r="H2" s="217" t="s">
        <v>85</v>
      </c>
      <c r="J2" s="213"/>
      <c r="K2" s="213"/>
      <c r="L2" s="213"/>
      <c r="M2" s="214"/>
      <c r="N2" s="213"/>
      <c r="O2" s="213"/>
    </row>
    <row r="3" spans="1:15" s="204" customFormat="1" ht="20.100000000000001" customHeight="1" x14ac:dyDescent="0.3">
      <c r="B3" s="213"/>
      <c r="C3" s="213"/>
      <c r="D3" s="213"/>
      <c r="E3" s="214"/>
      <c r="F3" s="214"/>
      <c r="G3" s="213"/>
      <c r="J3" s="213"/>
      <c r="K3" s="213"/>
      <c r="L3" s="213"/>
      <c r="M3" s="214"/>
      <c r="N3" s="213"/>
      <c r="O3" s="213"/>
    </row>
    <row r="4" spans="1:15" s="203" customFormat="1" ht="20.100000000000001" customHeight="1" x14ac:dyDescent="0.3">
      <c r="A4" s="203" t="str">
        <f>'[1]HK p1'!A4</f>
        <v>Poule 1</v>
      </c>
      <c r="B4" s="205" t="s">
        <v>77</v>
      </c>
      <c r="C4" s="205" t="s">
        <v>78</v>
      </c>
      <c r="D4" s="205" t="s">
        <v>79</v>
      </c>
      <c r="E4" s="206" t="s">
        <v>80</v>
      </c>
      <c r="F4" s="206" t="s">
        <v>86</v>
      </c>
      <c r="G4" s="205" t="s">
        <v>81</v>
      </c>
      <c r="I4" s="203" t="str">
        <f>'[1]HK p2'!A4</f>
        <v>Poule 2</v>
      </c>
      <c r="J4" s="205" t="s">
        <v>77</v>
      </c>
      <c r="K4" s="205" t="s">
        <v>78</v>
      </c>
      <c r="L4" s="205" t="s">
        <v>79</v>
      </c>
      <c r="M4" s="206" t="s">
        <v>80</v>
      </c>
      <c r="N4" s="205" t="s">
        <v>86</v>
      </c>
      <c r="O4" s="205" t="s">
        <v>81</v>
      </c>
    </row>
    <row r="5" spans="1:15" s="204" customFormat="1" ht="20.100000000000001" customHeight="1" x14ac:dyDescent="0.3">
      <c r="A5" s="279" t="str">
        <f>'HK p1'!C6</f>
        <v>R.G. Kok (Rob)</v>
      </c>
      <c r="B5" s="207">
        <f>'HK p1'!D6</f>
        <v>2</v>
      </c>
      <c r="C5" s="207">
        <f>'HK p1'!E6</f>
        <v>220</v>
      </c>
      <c r="D5" s="207">
        <f>'HK p1'!F6</f>
        <v>20</v>
      </c>
      <c r="E5" s="208">
        <f>'HK p1'!G6</f>
        <v>11</v>
      </c>
      <c r="F5" s="208">
        <f>'HK p1'!H6</f>
        <v>13.461538461538462</v>
      </c>
      <c r="G5" s="207">
        <f>'HK p1'!I6</f>
        <v>86</v>
      </c>
      <c r="H5" s="218"/>
      <c r="I5" s="279" t="str">
        <f>'HK p2'!C6</f>
        <v>P. van Dooren (Piet)</v>
      </c>
      <c r="J5" s="207">
        <f>'HK p2'!D6</f>
        <v>0</v>
      </c>
      <c r="K5" s="207">
        <f>'HK p2'!E6</f>
        <v>254</v>
      </c>
      <c r="L5" s="207">
        <f>'HK p2'!F6</f>
        <v>17</v>
      </c>
      <c r="M5" s="273">
        <f>'HK p2'!G6</f>
        <v>14.941176470588236</v>
      </c>
      <c r="N5" s="207" t="str">
        <f>'HK p2'!H6</f>
        <v/>
      </c>
      <c r="O5" s="207">
        <f>'HK p2'!I6</f>
        <v>63</v>
      </c>
    </row>
    <row r="6" spans="1:15" s="204" customFormat="1" ht="20.100000000000001" customHeight="1" x14ac:dyDescent="0.3">
      <c r="A6" s="281" t="str">
        <f>'HK p1'!C7</f>
        <v>F.P.M. Koolen (Frans)</v>
      </c>
      <c r="B6" s="209">
        <f>'HK p1'!D7</f>
        <v>0</v>
      </c>
      <c r="C6" s="209">
        <f>'HK p1'!E7</f>
        <v>153</v>
      </c>
      <c r="D6" s="209">
        <f>'HK p1'!F7</f>
        <v>26</v>
      </c>
      <c r="E6" s="210">
        <f>'HK p1'!G7</f>
        <v>5.884615384615385</v>
      </c>
      <c r="F6" s="210" t="str">
        <f>'HK p1'!H7</f>
        <v xml:space="preserve"> </v>
      </c>
      <c r="G6" s="209">
        <f>'HK p1'!I7</f>
        <v>29</v>
      </c>
      <c r="H6" s="218"/>
      <c r="I6" s="282" t="str">
        <f>'HK p2'!C7</f>
        <v>H. J. Snellen Jr. (Hans)</v>
      </c>
      <c r="J6" s="209">
        <f>'HK p2'!D7</f>
        <v>2</v>
      </c>
      <c r="K6" s="209">
        <f>'HK p2'!E7</f>
        <v>316</v>
      </c>
      <c r="L6" s="209">
        <f>'HK p2'!F7</f>
        <v>17</v>
      </c>
      <c r="M6" s="274">
        <f>'HK p2'!G7</f>
        <v>18.588235294117649</v>
      </c>
      <c r="N6" s="209">
        <v>29.17</v>
      </c>
      <c r="O6" s="209">
        <f>'HK p2'!I7</f>
        <v>77</v>
      </c>
    </row>
    <row r="7" spans="1:15" s="204" customFormat="1" ht="20.100000000000001" customHeight="1" x14ac:dyDescent="0.3">
      <c r="A7" s="276" t="str">
        <f>'HK p1'!C8</f>
        <v>S. van Haaren (Sander)</v>
      </c>
      <c r="B7" s="211">
        <f>'HK p1'!D8</f>
        <v>4</v>
      </c>
      <c r="C7" s="211">
        <f>'HK p1'!E8</f>
        <v>350</v>
      </c>
      <c r="D7" s="211">
        <f>'HK p1'!F8</f>
        <v>20</v>
      </c>
      <c r="E7" s="212">
        <f>'HK p1'!G8</f>
        <v>17.5</v>
      </c>
      <c r="F7" s="212">
        <f>'HK p1'!H8</f>
        <v>25</v>
      </c>
      <c r="G7" s="211">
        <f>'HK p1'!I8</f>
        <v>56</v>
      </c>
      <c r="H7" s="218"/>
      <c r="I7" s="276" t="str">
        <f>'HK p2'!C8</f>
        <v>W. Gantvoort (Wilbert)</v>
      </c>
      <c r="J7" s="211">
        <f>'HK p2'!D8</f>
        <v>4</v>
      </c>
      <c r="K7" s="211">
        <f>'HK p2'!E8</f>
        <v>350</v>
      </c>
      <c r="L7" s="211">
        <f>'HK p2'!F8</f>
        <v>22</v>
      </c>
      <c r="M7" s="275">
        <f>'HK p2'!G8</f>
        <v>15.909090909090908</v>
      </c>
      <c r="N7" s="211">
        <f>'HK p2'!H8</f>
        <v>15.909090909090908</v>
      </c>
      <c r="O7" s="211">
        <f>'HK p2'!I8</f>
        <v>61</v>
      </c>
    </row>
    <row r="8" spans="1:15" s="204" customFormat="1" ht="20.100000000000001" customHeight="1" x14ac:dyDescent="0.3">
      <c r="B8" s="213"/>
      <c r="C8" s="213"/>
      <c r="D8" s="213"/>
      <c r="E8" s="214"/>
      <c r="F8" s="214"/>
      <c r="G8" s="213"/>
      <c r="J8" s="213"/>
      <c r="K8" s="213"/>
      <c r="L8" s="213"/>
      <c r="M8" s="214"/>
      <c r="N8" s="213"/>
      <c r="O8" s="213"/>
    </row>
    <row r="9" spans="1:15" s="204" customFormat="1" ht="20.100000000000001" customHeight="1" x14ac:dyDescent="0.3">
      <c r="A9" s="203" t="str">
        <f>'[1]HK p3'!A4</f>
        <v>Poule 3</v>
      </c>
      <c r="B9" s="205" t="s">
        <v>77</v>
      </c>
      <c r="C9" s="205" t="s">
        <v>78</v>
      </c>
      <c r="D9" s="205" t="s">
        <v>79</v>
      </c>
      <c r="E9" s="206" t="s">
        <v>80</v>
      </c>
      <c r="F9" s="206"/>
      <c r="G9" s="205" t="s">
        <v>81</v>
      </c>
      <c r="H9" s="203"/>
      <c r="I9" s="203" t="str">
        <f>'[1]HK p4'!A4</f>
        <v>Poule 4</v>
      </c>
      <c r="J9" s="205" t="s">
        <v>77</v>
      </c>
      <c r="K9" s="205" t="s">
        <v>78</v>
      </c>
      <c r="L9" s="205" t="s">
        <v>79</v>
      </c>
      <c r="M9" s="206" t="s">
        <v>80</v>
      </c>
      <c r="N9" s="205"/>
      <c r="O9" s="205" t="s">
        <v>81</v>
      </c>
    </row>
    <row r="10" spans="1:15" s="204" customFormat="1" ht="20.100000000000001" customHeight="1" x14ac:dyDescent="0.3">
      <c r="A10" s="277" t="str">
        <f>'HK p3'!C6</f>
        <v>M. Sangen (Maurice)</v>
      </c>
      <c r="B10" s="207">
        <f>'HK p3'!D6</f>
        <v>4</v>
      </c>
      <c r="C10" s="207">
        <f>'HK p3'!E6</f>
        <v>350</v>
      </c>
      <c r="D10" s="207">
        <f>'HK p3'!F6</f>
        <v>19</v>
      </c>
      <c r="E10" s="208">
        <f>'HK p3'!G6</f>
        <v>18.421052631578949</v>
      </c>
      <c r="F10" s="208">
        <f>'HK p3'!H6</f>
        <v>29.166666666666668</v>
      </c>
      <c r="G10" s="207">
        <f>'HK p3'!I6</f>
        <v>43</v>
      </c>
      <c r="H10" s="218"/>
      <c r="I10" s="277" t="str">
        <f>'HK p4'!C6</f>
        <v>A.A. Swart (Tonny)</v>
      </c>
      <c r="J10" s="207">
        <f>'HK p4'!D6</f>
        <v>4</v>
      </c>
      <c r="K10" s="207">
        <f>'HK p4'!E6</f>
        <v>350</v>
      </c>
      <c r="L10" s="207">
        <f>'HK p4'!F6</f>
        <v>19</v>
      </c>
      <c r="M10" s="208">
        <f>'HK p4'!G6</f>
        <v>18.421052631578949</v>
      </c>
      <c r="N10" s="207">
        <f>'HK p4'!H6</f>
        <v>21.875</v>
      </c>
      <c r="O10" s="207">
        <f>'HK p4'!I6</f>
        <v>52</v>
      </c>
    </row>
    <row r="11" spans="1:15" s="204" customFormat="1" ht="20.100000000000001" customHeight="1" x14ac:dyDescent="0.3">
      <c r="A11" s="281" t="str">
        <f>'HK p3'!C7</f>
        <v>A. Slof (Anton)</v>
      </c>
      <c r="B11" s="209">
        <f>'HK p3'!D7</f>
        <v>1</v>
      </c>
      <c r="C11" s="209">
        <f>'HK p3'!E7</f>
        <v>245</v>
      </c>
      <c r="D11" s="209">
        <f>'HK p3'!F7</f>
        <v>40</v>
      </c>
      <c r="E11" s="210">
        <f>'HK p3'!G7</f>
        <v>6.125</v>
      </c>
      <c r="F11" s="210">
        <f>'HK p3'!H7</f>
        <v>6.4814814814814818</v>
      </c>
      <c r="G11" s="209">
        <f>'HK p3'!I7</f>
        <v>28</v>
      </c>
      <c r="H11" s="218"/>
      <c r="I11" s="281" t="str">
        <f>'HK p4'!C7</f>
        <v>L.M.C. Keuten (Ludy)</v>
      </c>
      <c r="J11" s="209">
        <f>'HK p4'!D7</f>
        <v>0</v>
      </c>
      <c r="K11" s="209">
        <f>'HK p4'!E7</f>
        <v>183</v>
      </c>
      <c r="L11" s="209">
        <f>'HK p4'!F7</f>
        <v>27</v>
      </c>
      <c r="M11" s="210">
        <f>'HK p4'!G7</f>
        <v>6.7777777777777777</v>
      </c>
      <c r="N11" s="209" t="str">
        <f>'HK p4'!H7</f>
        <v/>
      </c>
      <c r="O11" s="209">
        <f>'HK p4'!I7</f>
        <v>42</v>
      </c>
    </row>
    <row r="12" spans="1:15" s="204" customFormat="1" ht="20.100000000000001" customHeight="1" x14ac:dyDescent="0.3">
      <c r="A12" s="280" t="str">
        <f>'HK p3'!C8</f>
        <v>J.P. Rens (Jean-Paul)</v>
      </c>
      <c r="B12" s="211">
        <f>'HK p3'!D8</f>
        <v>1</v>
      </c>
      <c r="C12" s="211">
        <f>'HK p3'!E8</f>
        <v>259</v>
      </c>
      <c r="D12" s="211">
        <f>'HK p3'!F8</f>
        <v>33</v>
      </c>
      <c r="E12" s="212">
        <f>'HK p3'!G8</f>
        <v>7.8484848484848486</v>
      </c>
      <c r="F12" s="212">
        <f>'HK p3'!H8</f>
        <v>6.4814814814814818</v>
      </c>
      <c r="G12" s="211">
        <f>'HK p3'!I8</f>
        <v>39</v>
      </c>
      <c r="H12" s="218"/>
      <c r="I12" s="280" t="str">
        <f>'HK p4'!C8</f>
        <v>E. Massen (Emil)</v>
      </c>
      <c r="J12" s="211">
        <f>'HK p4'!D8</f>
        <v>2</v>
      </c>
      <c r="K12" s="211">
        <f>'HK p4'!E8</f>
        <v>210</v>
      </c>
      <c r="L12" s="211">
        <f>'HK p4'!F8</f>
        <v>30</v>
      </c>
      <c r="M12" s="212">
        <f>'HK p4'!G8</f>
        <v>7</v>
      </c>
      <c r="N12" s="211">
        <f>'HK p4'!H8</f>
        <v>9.2105263157894743</v>
      </c>
      <c r="O12" s="211">
        <f>'HK p4'!I8</f>
        <v>68</v>
      </c>
    </row>
    <row r="13" spans="1:15" s="204" customFormat="1" ht="20.100000000000001" customHeight="1" x14ac:dyDescent="0.3">
      <c r="B13" s="213"/>
      <c r="C13" s="213"/>
      <c r="D13" s="213"/>
      <c r="E13" s="214"/>
      <c r="F13" s="214"/>
      <c r="G13" s="213"/>
      <c r="J13" s="213"/>
      <c r="K13" s="213"/>
      <c r="L13" s="213"/>
      <c r="M13" s="214"/>
      <c r="N13" s="213"/>
      <c r="O13" s="213"/>
    </row>
    <row r="14" spans="1:15" s="204" customFormat="1" ht="20.100000000000001" customHeight="1" x14ac:dyDescent="0.3">
      <c r="A14" s="203" t="str">
        <f>'[1]HK p5'!A4</f>
        <v>Poule 5</v>
      </c>
      <c r="B14" s="205" t="s">
        <v>77</v>
      </c>
      <c r="C14" s="205" t="s">
        <v>78</v>
      </c>
      <c r="D14" s="205" t="s">
        <v>79</v>
      </c>
      <c r="E14" s="206" t="s">
        <v>80</v>
      </c>
      <c r="F14" s="206"/>
      <c r="G14" s="205" t="s">
        <v>81</v>
      </c>
      <c r="H14" s="203"/>
      <c r="I14" s="203" t="str">
        <f>'[1]HK p6'!A4</f>
        <v>Poule 6</v>
      </c>
      <c r="J14" s="205" t="s">
        <v>77</v>
      </c>
      <c r="K14" s="205" t="s">
        <v>78</v>
      </c>
      <c r="L14" s="205" t="s">
        <v>79</v>
      </c>
      <c r="M14" s="206" t="s">
        <v>80</v>
      </c>
      <c r="N14" s="205"/>
      <c r="O14" s="205" t="s">
        <v>81</v>
      </c>
    </row>
    <row r="15" spans="1:15" s="204" customFormat="1" ht="20.100000000000001" customHeight="1" x14ac:dyDescent="0.3">
      <c r="A15" s="283" t="str">
        <f>'HK p5'!C6</f>
        <v>J.A. Roelands (Joop)</v>
      </c>
      <c r="B15" s="207">
        <f>'HK p5'!D6</f>
        <v>2</v>
      </c>
      <c r="C15" s="207">
        <f>'HK p5'!E6</f>
        <v>311</v>
      </c>
      <c r="D15" s="207">
        <f>'HK p5'!F6</f>
        <v>18</v>
      </c>
      <c r="E15" s="208">
        <f>'HK p5'!G6</f>
        <v>17.277777777777779</v>
      </c>
      <c r="F15" s="208">
        <f>'HK p5'!H6</f>
        <v>15.909090909090908</v>
      </c>
      <c r="G15" s="207">
        <f>'HK p5'!I6</f>
        <v>80</v>
      </c>
      <c r="H15" s="218"/>
      <c r="I15" s="279" t="str">
        <f>'HK p6'!C6</f>
        <v>D. Katsis (Dimitri)</v>
      </c>
      <c r="J15" s="207">
        <f>'HK p6'!D6</f>
        <v>2</v>
      </c>
      <c r="K15" s="207">
        <f>'HK p6'!E6</f>
        <v>332</v>
      </c>
      <c r="L15" s="207">
        <f>'HK p6'!F6</f>
        <v>25</v>
      </c>
      <c r="M15" s="208">
        <f>'HK p6'!G6</f>
        <v>13.28</v>
      </c>
      <c r="N15" s="207">
        <f>'HK p6'!H6</f>
        <v>14.58</v>
      </c>
      <c r="O15" s="207">
        <f>'HK p6'!I6</f>
        <v>82</v>
      </c>
    </row>
    <row r="16" spans="1:15" s="204" customFormat="1" ht="20.100000000000001" customHeight="1" x14ac:dyDescent="0.3">
      <c r="A16" s="278" t="str">
        <f>'HK p5'!C7</f>
        <v>F.P.  Driessen (Fred)</v>
      </c>
      <c r="B16" s="209">
        <f>'HK p5'!D7</f>
        <v>4</v>
      </c>
      <c r="C16" s="209">
        <f>'HK p5'!E7</f>
        <v>350</v>
      </c>
      <c r="D16" s="209">
        <f>'HK p5'!F7</f>
        <v>17</v>
      </c>
      <c r="E16" s="210">
        <f>'HK p5'!G7</f>
        <v>20.588235294117649</v>
      </c>
      <c r="F16" s="210">
        <f>'HK p5'!H7</f>
        <v>25</v>
      </c>
      <c r="G16" s="209">
        <f>'HK p5'!I7</f>
        <v>89</v>
      </c>
      <c r="H16" s="218"/>
      <c r="I16" s="281" t="str">
        <f>'HK p6'!C7</f>
        <v>F. vd Luijtgaarden (Frans)</v>
      </c>
      <c r="J16" s="209">
        <f>'HK p6'!D7</f>
        <v>0</v>
      </c>
      <c r="K16" s="209">
        <f>'HK p6'!E7</f>
        <v>203</v>
      </c>
      <c r="L16" s="209">
        <f>'HK p6'!F7</f>
        <v>23</v>
      </c>
      <c r="M16" s="210">
        <f>'HK p6'!G7</f>
        <v>8.8260869565217384</v>
      </c>
      <c r="N16" s="209" t="str">
        <f>'HK p6'!H7</f>
        <v/>
      </c>
      <c r="O16" s="209">
        <f>'HK p6'!I7</f>
        <v>35</v>
      </c>
    </row>
    <row r="17" spans="1:15" s="204" customFormat="1" ht="20.100000000000001" customHeight="1" x14ac:dyDescent="0.3">
      <c r="A17" s="280" t="str">
        <f>'HK p5'!C8</f>
        <v>P. Heutinck (Peter)</v>
      </c>
      <c r="B17" s="211">
        <f>'HK p5'!D8</f>
        <v>0</v>
      </c>
      <c r="C17" s="211">
        <f>'HK p5'!E8</f>
        <v>297</v>
      </c>
      <c r="D17" s="211">
        <f>'HK p5'!F8</f>
        <v>21</v>
      </c>
      <c r="E17" s="212">
        <f>'HK p5'!G8</f>
        <v>14.142857142857142</v>
      </c>
      <c r="F17" s="212" t="str">
        <f>'HK p5'!H8</f>
        <v/>
      </c>
      <c r="G17" s="211">
        <f>'HK p5'!I8</f>
        <v>91</v>
      </c>
      <c r="H17" s="218"/>
      <c r="I17" s="280" t="str">
        <f>'HK p6'!C8</f>
        <v>P. Schuitema (Peter)</v>
      </c>
      <c r="J17" s="211">
        <f>'HK p6'!D8</f>
        <v>4</v>
      </c>
      <c r="K17" s="211">
        <f>'HK p6'!E8</f>
        <v>350</v>
      </c>
      <c r="L17" s="211">
        <f>'HK p6'!F8</f>
        <v>24</v>
      </c>
      <c r="M17" s="212">
        <f>'HK p6'!G8</f>
        <v>14.583333333333334</v>
      </c>
      <c r="N17" s="211">
        <f>'HK p6'!H8</f>
        <v>15.909090909090908</v>
      </c>
      <c r="O17" s="211">
        <f>'HK p6'!I8</f>
        <v>44</v>
      </c>
    </row>
    <row r="18" spans="1:15" s="204" customFormat="1" ht="20.100000000000001" customHeight="1" x14ac:dyDescent="0.3">
      <c r="B18" s="213"/>
      <c r="C18" s="213"/>
      <c r="D18" s="213"/>
      <c r="E18" s="214"/>
      <c r="F18" s="214"/>
      <c r="G18" s="213"/>
      <c r="J18" s="213"/>
      <c r="K18" s="213"/>
      <c r="L18" s="213"/>
      <c r="M18" s="214"/>
      <c r="N18" s="213"/>
      <c r="O18" s="213"/>
    </row>
    <row r="19" spans="1:15" s="204" customFormat="1" ht="20.100000000000001" customHeight="1" x14ac:dyDescent="0.3">
      <c r="A19" s="203" t="str">
        <f>'[1]HK p7'!$A$4</f>
        <v>Poule 7</v>
      </c>
      <c r="B19" s="205" t="s">
        <v>77</v>
      </c>
      <c r="C19" s="205" t="s">
        <v>78</v>
      </c>
      <c r="D19" s="205" t="s">
        <v>79</v>
      </c>
      <c r="E19" s="206" t="s">
        <v>80</v>
      </c>
      <c r="F19" s="206"/>
      <c r="G19" s="205" t="s">
        <v>81</v>
      </c>
      <c r="H19" s="203"/>
      <c r="I19" s="203" t="str">
        <f>'[1]HK p8'!A4</f>
        <v>Poule 8</v>
      </c>
      <c r="J19" s="205" t="s">
        <v>77</v>
      </c>
      <c r="K19" s="205" t="s">
        <v>78</v>
      </c>
      <c r="L19" s="205" t="s">
        <v>79</v>
      </c>
      <c r="M19" s="206" t="s">
        <v>80</v>
      </c>
      <c r="N19" s="205"/>
      <c r="O19" s="205" t="s">
        <v>81</v>
      </c>
    </row>
    <row r="20" spans="1:15" s="204" customFormat="1" ht="20.100000000000001" customHeight="1" x14ac:dyDescent="0.3">
      <c r="A20" s="283" t="str">
        <f>'HK p7'!C6</f>
        <v>H. Smink  (Harry)</v>
      </c>
      <c r="B20" s="207">
        <f>'HK p7'!D6</f>
        <v>2</v>
      </c>
      <c r="C20" s="207">
        <f>'HK p7'!E6</f>
        <v>334</v>
      </c>
      <c r="D20" s="207">
        <f>'HK p7'!F6</f>
        <v>30</v>
      </c>
      <c r="E20" s="208">
        <f>'HK p7'!G6</f>
        <v>11.133333333333333</v>
      </c>
      <c r="F20" s="208">
        <f>'HK p7'!H6</f>
        <v>11.666666666666666</v>
      </c>
      <c r="G20" s="207">
        <f>'HK p7'!I6</f>
        <v>44</v>
      </c>
      <c r="H20" s="218"/>
      <c r="I20" s="279" t="str">
        <f>'HK p8'!C6</f>
        <v>J.C.E. Burhenne (Sjeng)</v>
      </c>
      <c r="J20" s="207">
        <f>'HK p8'!D6</f>
        <v>2</v>
      </c>
      <c r="K20" s="207">
        <f>'HK p8'!E6</f>
        <v>300</v>
      </c>
      <c r="L20" s="207">
        <f>'HK p8'!F6</f>
        <v>33</v>
      </c>
      <c r="M20" s="208">
        <f>'HK p8'!G6</f>
        <v>9.0909090909090917</v>
      </c>
      <c r="N20" s="207">
        <f>'HK p8'!H6</f>
        <v>9.2105263157894743</v>
      </c>
      <c r="O20" s="207">
        <f>'HK p8'!I6</f>
        <v>57</v>
      </c>
    </row>
    <row r="21" spans="1:15" s="204" customFormat="1" ht="20.100000000000001" customHeight="1" x14ac:dyDescent="0.3">
      <c r="A21" s="281" t="str">
        <f>'HK p7'!C7</f>
        <v>B. Erends (Berend)</v>
      </c>
      <c r="B21" s="209">
        <f>'HK p7'!D7</f>
        <v>4</v>
      </c>
      <c r="C21" s="209">
        <f>'HK p7'!E7</f>
        <v>350</v>
      </c>
      <c r="D21" s="209">
        <f>'HK p7'!F7</f>
        <v>29</v>
      </c>
      <c r="E21" s="210">
        <f>'HK p7'!G7</f>
        <v>12.068965517241379</v>
      </c>
      <c r="F21" s="210">
        <f>'HK p7'!H7</f>
        <v>12.5</v>
      </c>
      <c r="G21" s="209">
        <f>'HK p7'!I7</f>
        <v>71</v>
      </c>
      <c r="H21" s="218"/>
      <c r="I21" s="278" t="str">
        <f>'HK p8'!C7</f>
        <v>G. ten Lohuis (Gerard)</v>
      </c>
      <c r="J21" s="209">
        <f>'HK p8'!D7</f>
        <v>4</v>
      </c>
      <c r="K21" s="209">
        <f>'HK p8'!E7</f>
        <v>350</v>
      </c>
      <c r="L21" s="209">
        <f>'HK p8'!F7</f>
        <v>29</v>
      </c>
      <c r="M21" s="210">
        <f>'HK p8'!G7</f>
        <v>12.068965517241379</v>
      </c>
      <c r="N21" s="209">
        <f>'HK p8'!H7</f>
        <v>12.5</v>
      </c>
      <c r="O21" s="209">
        <f>'HK p8'!I7</f>
        <v>69</v>
      </c>
    </row>
    <row r="22" spans="1:15" s="204" customFormat="1" ht="20.100000000000001" customHeight="1" x14ac:dyDescent="0.3">
      <c r="A22" s="280" t="str">
        <f>'HK p7'!C8</f>
        <v>M. v.d. Woude (Marcel)</v>
      </c>
      <c r="B22" s="211">
        <f>'HK p7'!D8</f>
        <v>0</v>
      </c>
      <c r="C22" s="211">
        <f>'HK p7'!E8</f>
        <v>172</v>
      </c>
      <c r="D22" s="211">
        <f>'HK p7'!F8</f>
        <v>29</v>
      </c>
      <c r="E22" s="212">
        <f>'HK p7'!G8</f>
        <v>5.931034482758621</v>
      </c>
      <c r="F22" s="212" t="str">
        <f>'HK p7'!H8</f>
        <v/>
      </c>
      <c r="G22" s="211">
        <f>'HK p7'!I8</f>
        <v>30</v>
      </c>
      <c r="H22" s="218"/>
      <c r="I22" s="280" t="str">
        <f>'HK p8'!C8</f>
        <v>J. Rodermond (Johan)</v>
      </c>
      <c r="J22" s="211">
        <f>'HK p8'!D8</f>
        <v>0</v>
      </c>
      <c r="K22" s="211">
        <f>'HK p8'!E8</f>
        <v>300</v>
      </c>
      <c r="L22" s="211">
        <f>'HK p8'!F8</f>
        <v>34</v>
      </c>
      <c r="M22" s="212">
        <f>'HK p8'!G8</f>
        <v>8.8235294117647065</v>
      </c>
      <c r="N22" s="211" t="str">
        <f>'HK p8'!H8</f>
        <v/>
      </c>
      <c r="O22" s="211">
        <f>'HK p8'!I8</f>
        <v>34</v>
      </c>
    </row>
    <row r="23" spans="1:15" s="204" customFormat="1" ht="20.100000000000001" customHeight="1" x14ac:dyDescent="0.3">
      <c r="B23" s="213"/>
      <c r="C23" s="213"/>
      <c r="D23" s="213"/>
      <c r="E23" s="214"/>
      <c r="F23" s="214"/>
      <c r="G23" s="213"/>
      <c r="J23" s="213"/>
      <c r="K23" s="213"/>
      <c r="L23" s="213"/>
      <c r="M23" s="214"/>
      <c r="N23" s="213"/>
      <c r="O23" s="213"/>
    </row>
    <row r="24" spans="1:15" s="204" customFormat="1" ht="20.100000000000001" customHeight="1" x14ac:dyDescent="0.3">
      <c r="B24" s="213"/>
      <c r="C24" s="213"/>
      <c r="D24" s="213"/>
      <c r="E24" s="214"/>
      <c r="F24" s="214"/>
      <c r="G24" s="213"/>
      <c r="J24" s="213"/>
      <c r="K24" s="213"/>
      <c r="L24" s="213"/>
      <c r="M24" s="214"/>
      <c r="N24" s="213"/>
      <c r="O24" s="213"/>
    </row>
    <row r="25" spans="1:15" s="204" customFormat="1" ht="20.100000000000001" customHeight="1" x14ac:dyDescent="0.3">
      <c r="B25" s="213"/>
      <c r="C25" s="213"/>
      <c r="D25" s="213"/>
      <c r="E25" s="214"/>
      <c r="F25" s="214"/>
      <c r="G25" s="213"/>
      <c r="J25" s="213"/>
      <c r="K25" s="213"/>
      <c r="L25" s="213"/>
      <c r="M25" s="214"/>
      <c r="N25" s="213"/>
      <c r="O25" s="213"/>
    </row>
    <row r="26" spans="1:15" s="204" customFormat="1" ht="20.100000000000001" customHeight="1" x14ac:dyDescent="0.3">
      <c r="B26" s="213"/>
      <c r="C26" s="213"/>
      <c r="D26" s="213"/>
      <c r="E26" s="214"/>
      <c r="F26" s="214"/>
      <c r="G26" s="213"/>
      <c r="J26" s="213"/>
      <c r="K26" s="213"/>
      <c r="L26" s="213"/>
      <c r="M26" s="214"/>
      <c r="N26" s="213"/>
      <c r="O26" s="213"/>
    </row>
    <row r="27" spans="1:15" s="204" customFormat="1" ht="20.100000000000001" customHeight="1" x14ac:dyDescent="0.3">
      <c r="B27" s="213"/>
      <c r="C27" s="213"/>
      <c r="D27" s="213"/>
      <c r="E27" s="214"/>
      <c r="F27" s="214"/>
      <c r="G27" s="213"/>
      <c r="J27" s="213"/>
      <c r="K27" s="213"/>
      <c r="L27" s="213"/>
      <c r="M27" s="214"/>
      <c r="N27" s="213"/>
      <c r="O27" s="213"/>
    </row>
    <row r="28" spans="1:15" s="204" customFormat="1" ht="20.100000000000001" customHeight="1" x14ac:dyDescent="0.3">
      <c r="B28" s="213"/>
      <c r="C28" s="213"/>
      <c r="D28" s="213"/>
      <c r="E28" s="214"/>
      <c r="F28" s="214"/>
      <c r="G28" s="213"/>
      <c r="J28" s="213"/>
      <c r="K28" s="213"/>
      <c r="L28" s="213"/>
      <c r="M28" s="214"/>
      <c r="N28" s="213"/>
      <c r="O28" s="213"/>
    </row>
    <row r="29" spans="1:15" s="204" customFormat="1" ht="20.100000000000001" customHeight="1" x14ac:dyDescent="0.3">
      <c r="B29" s="213"/>
      <c r="C29" s="213"/>
      <c r="D29" s="213"/>
      <c r="E29" s="214"/>
      <c r="F29" s="214"/>
      <c r="G29" s="213"/>
      <c r="J29" s="213"/>
      <c r="K29" s="213"/>
      <c r="L29" s="213"/>
      <c r="M29" s="214"/>
      <c r="N29" s="213"/>
      <c r="O29" s="213"/>
    </row>
    <row r="30" spans="1:15" s="204" customFormat="1" ht="20.100000000000001" customHeight="1" x14ac:dyDescent="0.3">
      <c r="B30" s="213"/>
      <c r="C30" s="213"/>
      <c r="D30" s="213"/>
      <c r="E30" s="214"/>
      <c r="F30" s="214"/>
      <c r="G30" s="213"/>
      <c r="J30" s="213"/>
      <c r="K30" s="213"/>
      <c r="L30" s="213"/>
      <c r="M30" s="214"/>
      <c r="N30" s="213"/>
      <c r="O30" s="213"/>
    </row>
    <row r="31" spans="1:15" ht="24.9" customHeight="1" x14ac:dyDescent="0.3"/>
    <row r="32" spans="1:15" ht="24.9" customHeight="1" x14ac:dyDescent="0.3"/>
    <row r="33" ht="24.9" customHeight="1" x14ac:dyDescent="0.3"/>
    <row r="34" ht="24.9" customHeight="1" x14ac:dyDescent="0.3"/>
    <row r="35" ht="24.9" customHeight="1" x14ac:dyDescent="0.3"/>
    <row r="36" ht="24.9" customHeight="1" x14ac:dyDescent="0.3"/>
    <row r="37" ht="24.9" customHeight="1" x14ac:dyDescent="0.3"/>
    <row r="38" ht="24.9" customHeight="1" x14ac:dyDescent="0.3"/>
  </sheetData>
  <pageMargins left="0.31496062992125984" right="0.31496062992125984" top="0.35433070866141736" bottom="0.35433070866141736" header="0.31496062992125984" footer="0.31496062992125984"/>
  <pageSetup paperSize="9" orientation="portrait" horizontalDpi="4294967293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13"/>
  <sheetViews>
    <sheetView zoomScaleNormal="100" workbookViewId="0">
      <selection activeCell="B39" sqref="B39"/>
    </sheetView>
  </sheetViews>
  <sheetFormatPr defaultColWidth="9.109375" defaultRowHeight="17.25" customHeight="1" x14ac:dyDescent="0.3"/>
  <cols>
    <col min="1" max="1" width="18.88671875" style="219" bestFit="1" customWidth="1"/>
    <col min="2" max="2" width="26.88671875" style="219" bestFit="1" customWidth="1"/>
    <col min="3" max="5" width="6.6640625" style="219" customWidth="1"/>
    <col min="6" max="6" width="6.6640625" style="220" customWidth="1"/>
    <col min="7" max="7" width="9.88671875" style="221" bestFit="1" customWidth="1"/>
    <col min="8" max="8" width="6.6640625" style="219" customWidth="1"/>
    <col min="9" max="10" width="8.6640625" style="219" customWidth="1"/>
    <col min="11" max="11" width="8.6640625" style="222" hidden="1" customWidth="1"/>
    <col min="12" max="32" width="8.6640625" style="219" customWidth="1"/>
    <col min="33" max="16384" width="9.109375" style="219"/>
  </cols>
  <sheetData>
    <row r="1" spans="1:11" ht="99.9" customHeight="1" x14ac:dyDescent="0.3"/>
    <row r="2" spans="1:11" s="224" customFormat="1" ht="18" x14ac:dyDescent="0.3">
      <c r="A2" s="329" t="str">
        <f>[2]Prekw!G1</f>
        <v>NK Kader 38/2</v>
      </c>
      <c r="B2" s="330"/>
      <c r="C2" s="330"/>
      <c r="D2" s="330"/>
      <c r="E2" s="330"/>
      <c r="F2" s="330"/>
      <c r="G2" s="330"/>
      <c r="H2" s="330"/>
      <c r="I2" s="330"/>
      <c r="K2" s="225"/>
    </row>
    <row r="3" spans="1:11" s="224" customFormat="1" ht="18" x14ac:dyDescent="0.3">
      <c r="A3" s="329" t="s">
        <v>93</v>
      </c>
      <c r="B3" s="330"/>
      <c r="C3" s="330"/>
      <c r="D3" s="330"/>
      <c r="E3" s="330"/>
      <c r="F3" s="330"/>
      <c r="G3" s="330"/>
      <c r="H3" s="330"/>
      <c r="I3" s="330"/>
      <c r="K3" s="225"/>
    </row>
    <row r="4" spans="1:11" s="224" customFormat="1" ht="17.100000000000001" customHeight="1" x14ac:dyDescent="0.3">
      <c r="F4" s="226"/>
      <c r="G4" s="227"/>
      <c r="K4" s="225"/>
    </row>
    <row r="5" spans="1:11" s="228" customFormat="1" ht="21" customHeight="1" x14ac:dyDescent="0.3">
      <c r="A5" s="228" t="s">
        <v>88</v>
      </c>
      <c r="B5" s="228" t="s">
        <v>89</v>
      </c>
      <c r="C5" s="229" t="s">
        <v>77</v>
      </c>
      <c r="D5" s="229" t="s">
        <v>78</v>
      </c>
      <c r="E5" s="229" t="s">
        <v>79</v>
      </c>
      <c r="F5" s="230" t="s">
        <v>80</v>
      </c>
      <c r="G5" s="230" t="s">
        <v>90</v>
      </c>
      <c r="H5" s="229" t="s">
        <v>81</v>
      </c>
      <c r="K5" s="231"/>
    </row>
    <row r="6" spans="1:11" s="224" customFormat="1" ht="21" customHeight="1" x14ac:dyDescent="0.3">
      <c r="A6" s="232" t="s">
        <v>0</v>
      </c>
      <c r="B6" s="232"/>
      <c r="C6" s="233"/>
      <c r="D6" s="233"/>
      <c r="E6" s="233"/>
      <c r="F6" s="234"/>
      <c r="G6" s="234"/>
      <c r="H6" s="233"/>
      <c r="K6" s="225" t="e">
        <f>D6/E6</f>
        <v>#DIV/0!</v>
      </c>
    </row>
    <row r="7" spans="1:11" s="224" customFormat="1" ht="21" customHeight="1" x14ac:dyDescent="0.3">
      <c r="A7" s="232" t="s">
        <v>21</v>
      </c>
      <c r="B7" s="232"/>
      <c r="C7" s="233"/>
      <c r="D7" s="233"/>
      <c r="E7" s="233"/>
      <c r="F7" s="234"/>
      <c r="G7" s="234"/>
      <c r="H7" s="233"/>
      <c r="K7" s="225"/>
    </row>
    <row r="8" spans="1:11" s="224" customFormat="1" ht="21" customHeight="1" x14ac:dyDescent="0.3">
      <c r="A8" s="232" t="s">
        <v>50</v>
      </c>
      <c r="B8" s="232"/>
      <c r="C8" s="233"/>
      <c r="D8" s="233"/>
      <c r="E8" s="233"/>
      <c r="F8" s="234"/>
      <c r="G8" s="234"/>
      <c r="H8" s="233"/>
      <c r="K8" s="225"/>
    </row>
    <row r="9" spans="1:11" s="224" customFormat="1" ht="21" customHeight="1" x14ac:dyDescent="0.3">
      <c r="A9" s="232" t="s">
        <v>22</v>
      </c>
      <c r="B9" s="232"/>
      <c r="C9" s="233"/>
      <c r="D9" s="233"/>
      <c r="E9" s="233"/>
      <c r="F9" s="234"/>
      <c r="G9" s="234"/>
      <c r="H9" s="233"/>
      <c r="K9" s="225"/>
    </row>
    <row r="10" spans="1:11" s="224" customFormat="1" ht="21" customHeight="1" x14ac:dyDescent="0.3">
      <c r="A10" s="232" t="s">
        <v>23</v>
      </c>
      <c r="B10" s="232"/>
      <c r="C10" s="233"/>
      <c r="D10" s="233"/>
      <c r="E10" s="233"/>
      <c r="F10" s="234"/>
      <c r="G10" s="234"/>
      <c r="H10" s="233"/>
      <c r="K10" s="225"/>
    </row>
    <row r="11" spans="1:11" s="224" customFormat="1" ht="21" customHeight="1" x14ac:dyDescent="0.3">
      <c r="A11" s="232" t="s">
        <v>32</v>
      </c>
      <c r="B11" s="232"/>
      <c r="C11" s="233"/>
      <c r="D11" s="233"/>
      <c r="E11" s="233"/>
      <c r="F11" s="234"/>
      <c r="G11" s="234"/>
      <c r="H11" s="233"/>
      <c r="K11" s="225"/>
    </row>
    <row r="12" spans="1:11" s="224" customFormat="1" ht="21" customHeight="1" x14ac:dyDescent="0.3">
      <c r="A12" s="232" t="s">
        <v>31</v>
      </c>
      <c r="B12" s="232"/>
      <c r="C12" s="233"/>
      <c r="D12" s="233"/>
      <c r="E12" s="233"/>
      <c r="F12" s="234"/>
      <c r="G12" s="234"/>
      <c r="H12" s="233"/>
      <c r="K12" s="225"/>
    </row>
    <row r="13" spans="1:11" s="224" customFormat="1" ht="21" customHeight="1" x14ac:dyDescent="0.3">
      <c r="A13" s="232" t="s">
        <v>33</v>
      </c>
      <c r="B13" s="232"/>
      <c r="C13" s="233"/>
      <c r="D13" s="233"/>
      <c r="E13" s="233"/>
      <c r="F13" s="234"/>
      <c r="G13" s="234"/>
      <c r="H13" s="233"/>
      <c r="K13" s="225"/>
    </row>
    <row r="14" spans="1:11" s="224" customFormat="1" ht="21" customHeight="1" x14ac:dyDescent="0.3">
      <c r="C14" s="235"/>
      <c r="D14" s="235"/>
      <c r="E14" s="235"/>
      <c r="F14" s="227"/>
      <c r="G14" s="227"/>
      <c r="J14" s="235"/>
      <c r="K14" s="225"/>
    </row>
    <row r="15" spans="1:11" s="224" customFormat="1" ht="21" customHeight="1" x14ac:dyDescent="0.3">
      <c r="A15" s="224" t="s">
        <v>91</v>
      </c>
      <c r="C15" s="235"/>
      <c r="D15" s="235"/>
      <c r="E15" s="235"/>
      <c r="F15" s="227"/>
      <c r="G15" s="227"/>
      <c r="H15" s="235"/>
      <c r="K15" s="225"/>
    </row>
    <row r="16" spans="1:11" s="224" customFormat="1" ht="21" customHeight="1" x14ac:dyDescent="0.3">
      <c r="A16" s="232" t="s">
        <v>0</v>
      </c>
      <c r="B16" s="232"/>
      <c r="C16" s="233"/>
      <c r="D16" s="233"/>
      <c r="E16" s="233"/>
      <c r="F16" s="234"/>
      <c r="G16" s="234"/>
      <c r="H16" s="233"/>
      <c r="K16" s="225"/>
    </row>
    <row r="17" spans="1:11" s="224" customFormat="1" ht="21" customHeight="1" x14ac:dyDescent="0.3">
      <c r="A17" s="232" t="s">
        <v>21</v>
      </c>
      <c r="B17" s="232"/>
      <c r="C17" s="233"/>
      <c r="D17" s="233"/>
      <c r="E17" s="233"/>
      <c r="F17" s="234"/>
      <c r="G17" s="234"/>
      <c r="H17" s="233"/>
      <c r="K17" s="225"/>
    </row>
    <row r="18" spans="1:11" s="224" customFormat="1" ht="21" customHeight="1" x14ac:dyDescent="0.3">
      <c r="A18" s="232" t="s">
        <v>50</v>
      </c>
      <c r="B18" s="232"/>
      <c r="C18" s="233"/>
      <c r="D18" s="233"/>
      <c r="E18" s="233"/>
      <c r="F18" s="234"/>
      <c r="G18" s="234"/>
      <c r="H18" s="233"/>
      <c r="K18" s="225"/>
    </row>
    <row r="19" spans="1:11" s="224" customFormat="1" ht="21" customHeight="1" x14ac:dyDescent="0.3">
      <c r="A19" s="232" t="s">
        <v>22</v>
      </c>
      <c r="B19" s="232"/>
      <c r="C19" s="233"/>
      <c r="D19" s="233"/>
      <c r="E19" s="233"/>
      <c r="F19" s="234"/>
      <c r="G19" s="234"/>
      <c r="H19" s="233"/>
      <c r="K19" s="225"/>
    </row>
    <row r="20" spans="1:11" s="224" customFormat="1" ht="21" customHeight="1" x14ac:dyDescent="0.3">
      <c r="A20" s="232" t="s">
        <v>23</v>
      </c>
      <c r="B20" s="232"/>
      <c r="C20" s="233"/>
      <c r="D20" s="233"/>
      <c r="E20" s="233"/>
      <c r="F20" s="234"/>
      <c r="G20" s="234"/>
      <c r="H20" s="233"/>
      <c r="K20" s="225"/>
    </row>
    <row r="21" spans="1:11" s="224" customFormat="1" ht="21" customHeight="1" x14ac:dyDescent="0.3">
      <c r="A21" s="232" t="s">
        <v>32</v>
      </c>
      <c r="B21" s="232"/>
      <c r="C21" s="233"/>
      <c r="D21" s="233"/>
      <c r="E21" s="233"/>
      <c r="F21" s="234"/>
      <c r="G21" s="234"/>
      <c r="H21" s="233"/>
      <c r="K21" s="225"/>
    </row>
    <row r="22" spans="1:11" s="224" customFormat="1" ht="21" customHeight="1" x14ac:dyDescent="0.3">
      <c r="A22" s="232" t="s">
        <v>31</v>
      </c>
      <c r="B22" s="232"/>
      <c r="C22" s="233"/>
      <c r="D22" s="233"/>
      <c r="E22" s="233"/>
      <c r="F22" s="234"/>
      <c r="G22" s="234"/>
      <c r="H22" s="233"/>
      <c r="K22" s="225"/>
    </row>
    <row r="23" spans="1:11" s="224" customFormat="1" ht="21" customHeight="1" x14ac:dyDescent="0.3">
      <c r="A23" s="232" t="s">
        <v>33</v>
      </c>
      <c r="B23" s="232"/>
      <c r="C23" s="233"/>
      <c r="D23" s="233"/>
      <c r="E23" s="233"/>
      <c r="F23" s="234"/>
      <c r="G23" s="234"/>
      <c r="H23" s="233"/>
      <c r="K23" s="225"/>
    </row>
    <row r="24" spans="1:11" s="224" customFormat="1" ht="21" customHeight="1" x14ac:dyDescent="0.3">
      <c r="C24" s="235"/>
      <c r="D24" s="235"/>
      <c r="E24" s="235"/>
      <c r="F24" s="227"/>
      <c r="G24" s="227"/>
      <c r="H24" s="235"/>
      <c r="K24" s="225"/>
    </row>
    <row r="25" spans="1:11" s="224" customFormat="1" ht="21" customHeight="1" x14ac:dyDescent="0.3">
      <c r="A25" s="224" t="s">
        <v>92</v>
      </c>
      <c r="C25" s="235"/>
      <c r="D25" s="235"/>
      <c r="E25" s="235"/>
      <c r="F25" s="227"/>
      <c r="G25" s="227"/>
      <c r="H25" s="235"/>
      <c r="K25" s="225"/>
    </row>
    <row r="26" spans="1:11" s="224" customFormat="1" ht="21" customHeight="1" x14ac:dyDescent="0.3">
      <c r="A26" s="232" t="s">
        <v>0</v>
      </c>
      <c r="B26" s="232"/>
      <c r="C26" s="233"/>
      <c r="D26" s="233"/>
      <c r="E26" s="233"/>
      <c r="F26" s="234"/>
      <c r="G26" s="234"/>
      <c r="H26" s="233"/>
      <c r="K26" s="225"/>
    </row>
    <row r="27" spans="1:11" s="224" customFormat="1" ht="21" customHeight="1" x14ac:dyDescent="0.3">
      <c r="A27" s="232" t="s">
        <v>21</v>
      </c>
      <c r="B27" s="232"/>
      <c r="C27" s="233"/>
      <c r="D27" s="233"/>
      <c r="E27" s="233"/>
      <c r="F27" s="234"/>
      <c r="G27" s="234"/>
      <c r="H27" s="233"/>
      <c r="K27" s="225"/>
    </row>
    <row r="28" spans="1:11" s="224" customFormat="1" ht="21" customHeight="1" x14ac:dyDescent="0.3">
      <c r="A28" s="232" t="s">
        <v>50</v>
      </c>
      <c r="B28" s="232"/>
      <c r="C28" s="233"/>
      <c r="D28" s="233"/>
      <c r="E28" s="233"/>
      <c r="F28" s="234"/>
      <c r="G28" s="234"/>
      <c r="H28" s="233"/>
      <c r="K28" s="225"/>
    </row>
    <row r="29" spans="1:11" s="224" customFormat="1" ht="21" customHeight="1" x14ac:dyDescent="0.3">
      <c r="A29" s="232" t="s">
        <v>22</v>
      </c>
      <c r="B29" s="232"/>
      <c r="C29" s="233"/>
      <c r="D29" s="233"/>
      <c r="E29" s="233"/>
      <c r="F29" s="234"/>
      <c r="G29" s="234"/>
      <c r="H29" s="233"/>
      <c r="K29" s="225"/>
    </row>
    <row r="30" spans="1:11" s="224" customFormat="1" ht="21" customHeight="1" x14ac:dyDescent="0.3">
      <c r="A30" s="232" t="s">
        <v>23</v>
      </c>
      <c r="B30" s="232"/>
      <c r="C30" s="233"/>
      <c r="D30" s="233"/>
      <c r="E30" s="233"/>
      <c r="F30" s="234"/>
      <c r="G30" s="234"/>
      <c r="H30" s="233"/>
      <c r="K30" s="225"/>
    </row>
    <row r="31" spans="1:11" s="224" customFormat="1" ht="21" customHeight="1" x14ac:dyDescent="0.3">
      <c r="A31" s="232" t="s">
        <v>32</v>
      </c>
      <c r="B31" s="232"/>
      <c r="C31" s="233"/>
      <c r="D31" s="233"/>
      <c r="E31" s="233"/>
      <c r="F31" s="234"/>
      <c r="G31" s="234"/>
      <c r="H31" s="233"/>
      <c r="K31" s="225"/>
    </row>
    <row r="32" spans="1:11" s="224" customFormat="1" ht="21" customHeight="1" x14ac:dyDescent="0.3">
      <c r="A32" s="232" t="s">
        <v>31</v>
      </c>
      <c r="B32" s="232"/>
      <c r="C32" s="233"/>
      <c r="D32" s="233"/>
      <c r="E32" s="233"/>
      <c r="F32" s="234"/>
      <c r="G32" s="234"/>
      <c r="H32" s="233"/>
      <c r="K32" s="225"/>
    </row>
    <row r="33" spans="1:11" s="224" customFormat="1" ht="21" customHeight="1" x14ac:dyDescent="0.3">
      <c r="A33" s="232" t="s">
        <v>33</v>
      </c>
      <c r="B33" s="232"/>
      <c r="C33" s="233"/>
      <c r="D33" s="233"/>
      <c r="E33" s="233"/>
      <c r="F33" s="234"/>
      <c r="G33" s="234"/>
      <c r="H33" s="233"/>
      <c r="K33" s="225"/>
    </row>
    <row r="34" spans="1:11" s="224" customFormat="1" ht="21" customHeight="1" x14ac:dyDescent="0.3">
      <c r="F34" s="226"/>
      <c r="G34" s="227"/>
      <c r="K34" s="225"/>
    </row>
    <row r="35" spans="1:11" s="224" customFormat="1" ht="20.100000000000001" customHeight="1" x14ac:dyDescent="0.3">
      <c r="F35" s="226"/>
      <c r="G35" s="227"/>
      <c r="K35" s="225"/>
    </row>
    <row r="36" spans="1:11" s="224" customFormat="1" ht="20.100000000000001" customHeight="1" x14ac:dyDescent="0.3">
      <c r="F36" s="226"/>
      <c r="G36" s="227"/>
      <c r="K36" s="225"/>
    </row>
    <row r="37" spans="1:11" s="224" customFormat="1" ht="20.100000000000001" customHeight="1" x14ac:dyDescent="0.3">
      <c r="F37" s="226"/>
      <c r="G37" s="227"/>
      <c r="K37" s="225"/>
    </row>
    <row r="38" spans="1:11" s="224" customFormat="1" ht="20.100000000000001" customHeight="1" x14ac:dyDescent="0.3">
      <c r="F38" s="226"/>
      <c r="G38" s="227"/>
      <c r="K38" s="225"/>
    </row>
    <row r="39" spans="1:11" s="224" customFormat="1" ht="35.1" customHeight="1" x14ac:dyDescent="0.3">
      <c r="F39" s="226"/>
      <c r="G39" s="227"/>
      <c r="K39" s="225"/>
    </row>
    <row r="40" spans="1:11" s="224" customFormat="1" ht="35.1" customHeight="1" x14ac:dyDescent="0.3">
      <c r="F40" s="226"/>
      <c r="G40" s="227"/>
      <c r="K40" s="225"/>
    </row>
    <row r="41" spans="1:11" s="224" customFormat="1" ht="35.1" customHeight="1" x14ac:dyDescent="0.3">
      <c r="F41" s="226"/>
      <c r="G41" s="227"/>
      <c r="K41" s="225"/>
    </row>
    <row r="42" spans="1:11" s="224" customFormat="1" ht="35.1" customHeight="1" x14ac:dyDescent="0.3">
      <c r="F42" s="226"/>
      <c r="G42" s="227"/>
      <c r="K42" s="225"/>
    </row>
    <row r="43" spans="1:11" s="224" customFormat="1" ht="35.1" customHeight="1" x14ac:dyDescent="0.3">
      <c r="F43" s="226"/>
      <c r="G43" s="227"/>
      <c r="K43" s="225"/>
    </row>
    <row r="44" spans="1:11" s="224" customFormat="1" ht="35.1" customHeight="1" x14ac:dyDescent="0.3">
      <c r="F44" s="226"/>
      <c r="G44" s="227"/>
      <c r="K44" s="225"/>
    </row>
    <row r="45" spans="1:11" s="224" customFormat="1" ht="35.1" customHeight="1" x14ac:dyDescent="0.3">
      <c r="F45" s="226"/>
      <c r="G45" s="227"/>
      <c r="K45" s="225"/>
    </row>
    <row r="46" spans="1:11" s="224" customFormat="1" ht="35.1" customHeight="1" x14ac:dyDescent="0.3">
      <c r="F46" s="226"/>
      <c r="G46" s="227"/>
      <c r="K46" s="225"/>
    </row>
    <row r="47" spans="1:11" s="224" customFormat="1" ht="35.1" customHeight="1" x14ac:dyDescent="0.3">
      <c r="F47" s="226"/>
      <c r="G47" s="227"/>
      <c r="K47" s="225"/>
    </row>
    <row r="48" spans="1:11" s="224" customFormat="1" ht="35.1" customHeight="1" x14ac:dyDescent="0.3">
      <c r="F48" s="226"/>
      <c r="G48" s="227"/>
      <c r="K48" s="225"/>
    </row>
    <row r="49" spans="6:11" s="224" customFormat="1" ht="35.1" customHeight="1" x14ac:dyDescent="0.3">
      <c r="F49" s="226"/>
      <c r="G49" s="227"/>
      <c r="K49" s="225"/>
    </row>
    <row r="50" spans="6:11" s="224" customFormat="1" ht="35.1" customHeight="1" x14ac:dyDescent="0.3">
      <c r="F50" s="226"/>
      <c r="G50" s="227"/>
      <c r="K50" s="225"/>
    </row>
    <row r="51" spans="6:11" s="224" customFormat="1" ht="35.1" customHeight="1" x14ac:dyDescent="0.3">
      <c r="F51" s="226"/>
      <c r="G51" s="227"/>
      <c r="K51" s="225"/>
    </row>
    <row r="52" spans="6:11" s="224" customFormat="1" ht="35.1" customHeight="1" x14ac:dyDescent="0.3">
      <c r="F52" s="226"/>
      <c r="G52" s="227"/>
      <c r="K52" s="225"/>
    </row>
    <row r="53" spans="6:11" s="224" customFormat="1" ht="35.1" customHeight="1" x14ac:dyDescent="0.3">
      <c r="F53" s="226"/>
      <c r="G53" s="227"/>
      <c r="K53" s="225"/>
    </row>
    <row r="54" spans="6:11" s="224" customFormat="1" ht="35.1" customHeight="1" x14ac:dyDescent="0.3">
      <c r="F54" s="226"/>
      <c r="G54" s="227"/>
      <c r="K54" s="225"/>
    </row>
    <row r="55" spans="6:11" s="224" customFormat="1" ht="35.1" customHeight="1" x14ac:dyDescent="0.3">
      <c r="F55" s="226"/>
      <c r="G55" s="227"/>
      <c r="K55" s="225"/>
    </row>
    <row r="56" spans="6:11" s="224" customFormat="1" ht="35.1" customHeight="1" x14ac:dyDescent="0.3">
      <c r="F56" s="226"/>
      <c r="G56" s="227"/>
      <c r="K56" s="225"/>
    </row>
    <row r="57" spans="6:11" s="224" customFormat="1" ht="35.1" customHeight="1" x14ac:dyDescent="0.3">
      <c r="F57" s="226"/>
      <c r="G57" s="227"/>
      <c r="K57" s="225"/>
    </row>
    <row r="58" spans="6:11" s="224" customFormat="1" ht="35.1" customHeight="1" x14ac:dyDescent="0.3">
      <c r="F58" s="226"/>
      <c r="G58" s="227"/>
      <c r="K58" s="225"/>
    </row>
    <row r="59" spans="6:11" s="224" customFormat="1" ht="35.1" customHeight="1" x14ac:dyDescent="0.3">
      <c r="F59" s="226"/>
      <c r="G59" s="227"/>
      <c r="K59" s="225"/>
    </row>
    <row r="60" spans="6:11" s="224" customFormat="1" ht="35.1" customHeight="1" x14ac:dyDescent="0.3">
      <c r="F60" s="226"/>
      <c r="G60" s="227"/>
      <c r="K60" s="225"/>
    </row>
    <row r="61" spans="6:11" s="224" customFormat="1" ht="35.1" customHeight="1" x14ac:dyDescent="0.3">
      <c r="F61" s="226"/>
      <c r="G61" s="227"/>
      <c r="K61" s="225"/>
    </row>
    <row r="62" spans="6:11" s="224" customFormat="1" ht="35.1" customHeight="1" x14ac:dyDescent="0.3">
      <c r="F62" s="226"/>
      <c r="G62" s="227"/>
      <c r="K62" s="225"/>
    </row>
    <row r="63" spans="6:11" s="224" customFormat="1" ht="35.1" customHeight="1" x14ac:dyDescent="0.3">
      <c r="F63" s="226"/>
      <c r="G63" s="227"/>
      <c r="K63" s="225"/>
    </row>
    <row r="64" spans="6:11" s="224" customFormat="1" ht="35.1" customHeight="1" x14ac:dyDescent="0.3">
      <c r="F64" s="226"/>
      <c r="G64" s="227"/>
      <c r="K64" s="225"/>
    </row>
    <row r="65" spans="6:11" s="224" customFormat="1" ht="35.1" customHeight="1" x14ac:dyDescent="0.3">
      <c r="F65" s="226"/>
      <c r="G65" s="227"/>
      <c r="K65" s="225"/>
    </row>
    <row r="66" spans="6:11" s="224" customFormat="1" ht="35.1" customHeight="1" x14ac:dyDescent="0.3">
      <c r="F66" s="226"/>
      <c r="G66" s="227"/>
      <c r="K66" s="225"/>
    </row>
    <row r="67" spans="6:11" s="224" customFormat="1" ht="35.1" customHeight="1" x14ac:dyDescent="0.3">
      <c r="F67" s="226"/>
      <c r="G67" s="227"/>
      <c r="K67" s="225"/>
    </row>
    <row r="68" spans="6:11" s="224" customFormat="1" ht="35.1" customHeight="1" x14ac:dyDescent="0.3">
      <c r="F68" s="226"/>
      <c r="G68" s="227"/>
      <c r="K68" s="225"/>
    </row>
    <row r="69" spans="6:11" s="224" customFormat="1" ht="35.1" customHeight="1" x14ac:dyDescent="0.3">
      <c r="F69" s="226"/>
      <c r="G69" s="227"/>
      <c r="K69" s="225"/>
    </row>
    <row r="70" spans="6:11" s="224" customFormat="1" ht="35.1" customHeight="1" x14ac:dyDescent="0.3">
      <c r="F70" s="226"/>
      <c r="G70" s="227"/>
      <c r="K70" s="225"/>
    </row>
    <row r="71" spans="6:11" s="224" customFormat="1" ht="35.1" customHeight="1" x14ac:dyDescent="0.3">
      <c r="F71" s="226"/>
      <c r="G71" s="227"/>
      <c r="K71" s="225"/>
    </row>
    <row r="72" spans="6:11" s="224" customFormat="1" ht="35.1" customHeight="1" x14ac:dyDescent="0.3">
      <c r="F72" s="226"/>
      <c r="G72" s="227"/>
      <c r="K72" s="225"/>
    </row>
    <row r="73" spans="6:11" s="224" customFormat="1" ht="35.1" customHeight="1" x14ac:dyDescent="0.3">
      <c r="F73" s="226"/>
      <c r="G73" s="227"/>
      <c r="K73" s="225"/>
    </row>
    <row r="74" spans="6:11" s="224" customFormat="1" ht="35.1" customHeight="1" x14ac:dyDescent="0.3">
      <c r="F74" s="226"/>
      <c r="G74" s="227"/>
      <c r="K74" s="225"/>
    </row>
    <row r="75" spans="6:11" s="224" customFormat="1" ht="35.1" customHeight="1" x14ac:dyDescent="0.3">
      <c r="F75" s="226"/>
      <c r="G75" s="227"/>
      <c r="K75" s="225"/>
    </row>
    <row r="76" spans="6:11" s="224" customFormat="1" ht="35.1" customHeight="1" x14ac:dyDescent="0.3">
      <c r="F76" s="226"/>
      <c r="G76" s="227"/>
      <c r="K76" s="225"/>
    </row>
    <row r="77" spans="6:11" s="224" customFormat="1" ht="35.1" customHeight="1" x14ac:dyDescent="0.3">
      <c r="F77" s="226"/>
      <c r="G77" s="227"/>
      <c r="K77" s="225"/>
    </row>
    <row r="78" spans="6:11" s="224" customFormat="1" ht="35.1" customHeight="1" x14ac:dyDescent="0.3">
      <c r="F78" s="226"/>
      <c r="G78" s="227"/>
      <c r="K78" s="225"/>
    </row>
    <row r="79" spans="6:11" s="224" customFormat="1" ht="35.1" customHeight="1" x14ac:dyDescent="0.3">
      <c r="F79" s="226"/>
      <c r="G79" s="227"/>
      <c r="K79" s="225"/>
    </row>
    <row r="80" spans="6:11" s="224" customFormat="1" ht="35.1" customHeight="1" x14ac:dyDescent="0.3">
      <c r="F80" s="226"/>
      <c r="G80" s="227"/>
      <c r="K80" s="225"/>
    </row>
    <row r="81" spans="6:11" s="224" customFormat="1" ht="35.1" customHeight="1" x14ac:dyDescent="0.3">
      <c r="F81" s="226"/>
      <c r="G81" s="227"/>
      <c r="K81" s="225"/>
    </row>
    <row r="82" spans="6:11" s="224" customFormat="1" ht="35.1" customHeight="1" x14ac:dyDescent="0.3">
      <c r="F82" s="226"/>
      <c r="G82" s="227"/>
      <c r="K82" s="225"/>
    </row>
    <row r="83" spans="6:11" s="224" customFormat="1" ht="35.1" customHeight="1" x14ac:dyDescent="0.3">
      <c r="F83" s="226"/>
      <c r="G83" s="227"/>
      <c r="K83" s="225"/>
    </row>
    <row r="84" spans="6:11" s="224" customFormat="1" ht="35.1" customHeight="1" x14ac:dyDescent="0.3">
      <c r="F84" s="226"/>
      <c r="G84" s="227"/>
      <c r="K84" s="225"/>
    </row>
    <row r="85" spans="6:11" s="224" customFormat="1" ht="35.1" customHeight="1" x14ac:dyDescent="0.3">
      <c r="F85" s="226"/>
      <c r="G85" s="227"/>
      <c r="K85" s="225"/>
    </row>
    <row r="86" spans="6:11" s="224" customFormat="1" ht="35.1" customHeight="1" x14ac:dyDescent="0.3">
      <c r="F86" s="226"/>
      <c r="G86" s="227"/>
      <c r="K86" s="225"/>
    </row>
    <row r="87" spans="6:11" s="224" customFormat="1" ht="35.1" customHeight="1" x14ac:dyDescent="0.3">
      <c r="F87" s="226"/>
      <c r="G87" s="227"/>
      <c r="K87" s="225"/>
    </row>
    <row r="88" spans="6:11" s="224" customFormat="1" ht="35.1" customHeight="1" x14ac:dyDescent="0.3">
      <c r="F88" s="226"/>
      <c r="G88" s="227"/>
      <c r="K88" s="225"/>
    </row>
    <row r="89" spans="6:11" s="224" customFormat="1" ht="35.1" customHeight="1" x14ac:dyDescent="0.3">
      <c r="F89" s="226"/>
      <c r="G89" s="227"/>
      <c r="K89" s="225"/>
    </row>
    <row r="90" spans="6:11" s="224" customFormat="1" ht="35.1" customHeight="1" x14ac:dyDescent="0.3">
      <c r="F90" s="226"/>
      <c r="G90" s="227"/>
      <c r="K90" s="225"/>
    </row>
    <row r="91" spans="6:11" s="224" customFormat="1" ht="35.1" customHeight="1" x14ac:dyDescent="0.3">
      <c r="F91" s="226"/>
      <c r="G91" s="227"/>
      <c r="K91" s="225"/>
    </row>
    <row r="92" spans="6:11" s="224" customFormat="1" ht="35.1" customHeight="1" x14ac:dyDescent="0.3">
      <c r="F92" s="226"/>
      <c r="G92" s="227"/>
      <c r="K92" s="225"/>
    </row>
    <row r="93" spans="6:11" s="224" customFormat="1" ht="35.1" customHeight="1" x14ac:dyDescent="0.3">
      <c r="F93" s="226"/>
      <c r="G93" s="227"/>
      <c r="K93" s="225"/>
    </row>
    <row r="94" spans="6:11" s="224" customFormat="1" ht="35.1" customHeight="1" x14ac:dyDescent="0.3">
      <c r="F94" s="226"/>
      <c r="G94" s="227"/>
      <c r="K94" s="225"/>
    </row>
    <row r="95" spans="6:11" s="224" customFormat="1" ht="35.1" customHeight="1" x14ac:dyDescent="0.3">
      <c r="F95" s="226"/>
      <c r="G95" s="227"/>
      <c r="K95" s="225"/>
    </row>
    <row r="96" spans="6:11" s="224" customFormat="1" ht="35.1" customHeight="1" x14ac:dyDescent="0.3">
      <c r="F96" s="226"/>
      <c r="G96" s="227"/>
      <c r="K96" s="225"/>
    </row>
    <row r="97" spans="6:11" s="224" customFormat="1" ht="35.1" customHeight="1" x14ac:dyDescent="0.3">
      <c r="F97" s="226"/>
      <c r="G97" s="227"/>
      <c r="K97" s="225"/>
    </row>
    <row r="98" spans="6:11" s="224" customFormat="1" ht="35.1" customHeight="1" x14ac:dyDescent="0.3">
      <c r="F98" s="226"/>
      <c r="G98" s="227"/>
      <c r="K98" s="225"/>
    </row>
    <row r="99" spans="6:11" s="224" customFormat="1" ht="35.1" customHeight="1" x14ac:dyDescent="0.3">
      <c r="F99" s="226"/>
      <c r="G99" s="227"/>
      <c r="K99" s="225"/>
    </row>
    <row r="100" spans="6:11" s="224" customFormat="1" ht="35.1" customHeight="1" x14ac:dyDescent="0.3">
      <c r="F100" s="226"/>
      <c r="G100" s="227"/>
      <c r="K100" s="225"/>
    </row>
    <row r="101" spans="6:11" s="224" customFormat="1" ht="35.1" customHeight="1" x14ac:dyDescent="0.3">
      <c r="F101" s="226"/>
      <c r="G101" s="227"/>
      <c r="K101" s="225"/>
    </row>
    <row r="102" spans="6:11" s="224" customFormat="1" ht="35.1" customHeight="1" x14ac:dyDescent="0.3">
      <c r="F102" s="226"/>
      <c r="G102" s="227"/>
      <c r="K102" s="225"/>
    </row>
    <row r="103" spans="6:11" s="224" customFormat="1" ht="35.1" customHeight="1" x14ac:dyDescent="0.3">
      <c r="F103" s="226"/>
      <c r="G103" s="227"/>
      <c r="K103" s="225"/>
    </row>
    <row r="104" spans="6:11" s="224" customFormat="1" ht="35.1" customHeight="1" x14ac:dyDescent="0.3">
      <c r="F104" s="226"/>
      <c r="G104" s="227"/>
      <c r="K104" s="225"/>
    </row>
    <row r="105" spans="6:11" s="224" customFormat="1" ht="35.1" customHeight="1" x14ac:dyDescent="0.3">
      <c r="F105" s="226"/>
      <c r="G105" s="227"/>
      <c r="K105" s="225"/>
    </row>
    <row r="106" spans="6:11" s="224" customFormat="1" ht="35.1" customHeight="1" x14ac:dyDescent="0.3">
      <c r="F106" s="226"/>
      <c r="G106" s="227"/>
      <c r="K106" s="225"/>
    </row>
    <row r="107" spans="6:11" s="224" customFormat="1" ht="35.1" customHeight="1" x14ac:dyDescent="0.3">
      <c r="F107" s="226"/>
      <c r="G107" s="227"/>
      <c r="K107" s="225"/>
    </row>
    <row r="108" spans="6:11" s="224" customFormat="1" ht="20.100000000000001" customHeight="1" x14ac:dyDescent="0.3">
      <c r="F108" s="226"/>
      <c r="G108" s="227"/>
      <c r="K108" s="225"/>
    </row>
    <row r="109" spans="6:11" s="224" customFormat="1" ht="20.100000000000001" customHeight="1" x14ac:dyDescent="0.3">
      <c r="F109" s="226"/>
      <c r="G109" s="227"/>
      <c r="K109" s="225"/>
    </row>
    <row r="110" spans="6:11" s="224" customFormat="1" ht="20.100000000000001" customHeight="1" x14ac:dyDescent="0.3">
      <c r="F110" s="226"/>
      <c r="G110" s="227"/>
      <c r="K110" s="225"/>
    </row>
    <row r="111" spans="6:11" s="224" customFormat="1" ht="20.100000000000001" customHeight="1" x14ac:dyDescent="0.3">
      <c r="F111" s="226"/>
      <c r="G111" s="227"/>
      <c r="K111" s="225"/>
    </row>
    <row r="112" spans="6:11" s="224" customFormat="1" ht="20.100000000000001" customHeight="1" x14ac:dyDescent="0.3">
      <c r="F112" s="226"/>
      <c r="G112" s="227"/>
      <c r="K112" s="225"/>
    </row>
    <row r="113" spans="6:11" s="224" customFormat="1" ht="20.100000000000001" customHeight="1" x14ac:dyDescent="0.3">
      <c r="F113" s="226"/>
      <c r="G113" s="227"/>
      <c r="K113" s="225"/>
    </row>
  </sheetData>
  <mergeCells count="2">
    <mergeCell ref="A2:I2"/>
    <mergeCell ref="A3:I3"/>
  </mergeCells>
  <pageMargins left="0.51181102362204722" right="0" top="0.15748031496062992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F32"/>
  <sheetViews>
    <sheetView zoomScaleNormal="100" workbookViewId="0">
      <selection activeCell="D27" sqref="D27:E27"/>
    </sheetView>
  </sheetViews>
  <sheetFormatPr defaultColWidth="9.109375" defaultRowHeight="14.4" x14ac:dyDescent="0.3"/>
  <cols>
    <col min="1" max="1" width="4.5546875" style="188" customWidth="1"/>
    <col min="2" max="2" width="13.33203125" style="188" customWidth="1"/>
    <col min="3" max="3" width="5.33203125" style="188" customWidth="1"/>
    <col min="4" max="4" width="33" style="188" customWidth="1"/>
    <col min="5" max="5" width="14" style="188" customWidth="1"/>
    <col min="6" max="6" width="19" style="188" customWidth="1"/>
    <col min="7" max="16384" width="9.109375" style="188"/>
  </cols>
  <sheetData>
    <row r="1" spans="1:6" ht="99.9" customHeight="1" x14ac:dyDescent="0.3"/>
    <row r="2" spans="1:6" s="197" customFormat="1" ht="41.25" customHeight="1" x14ac:dyDescent="0.3">
      <c r="A2" s="196" t="s">
        <v>87</v>
      </c>
      <c r="C2" s="198"/>
      <c r="D2" s="198"/>
      <c r="F2" s="199" t="s">
        <v>1</v>
      </c>
    </row>
    <row r="3" spans="1:6" x14ac:dyDescent="0.3">
      <c r="C3" s="189"/>
      <c r="D3" s="189"/>
    </row>
    <row r="4" spans="1:6" ht="21" x14ac:dyDescent="0.3">
      <c r="C4" s="189"/>
      <c r="D4" s="200" t="s">
        <v>14</v>
      </c>
      <c r="F4" s="270" t="s">
        <v>116</v>
      </c>
    </row>
    <row r="5" spans="1:6" ht="17.25" customHeight="1" x14ac:dyDescent="0.3">
      <c r="B5" s="190"/>
      <c r="C5" s="189"/>
      <c r="D5" s="189"/>
    </row>
    <row r="6" spans="1:6" ht="24" customHeight="1" x14ac:dyDescent="0.3">
      <c r="B6" s="297" t="s">
        <v>94</v>
      </c>
      <c r="C6" s="298"/>
      <c r="D6" s="298"/>
      <c r="E6" s="299"/>
    </row>
    <row r="7" spans="1:6" ht="24" customHeight="1" x14ac:dyDescent="0.3">
      <c r="B7" s="294" t="s">
        <v>68</v>
      </c>
      <c r="C7" s="191">
        <v>1</v>
      </c>
      <c r="D7" s="284" t="str">
        <f>Ranglijst!C9</f>
        <v>R.G. Kok (Rob)</v>
      </c>
      <c r="E7" s="285"/>
    </row>
    <row r="8" spans="1:6" ht="24" customHeight="1" x14ac:dyDescent="0.3">
      <c r="B8" s="295"/>
      <c r="C8" s="192">
        <v>2</v>
      </c>
      <c r="D8" s="286" t="str">
        <f>Ranglijst!C32</f>
        <v>F.P.M. Koolen (Frans)</v>
      </c>
      <c r="E8" s="287"/>
    </row>
    <row r="9" spans="1:6" ht="24" customHeight="1" x14ac:dyDescent="0.3">
      <c r="B9" s="296"/>
      <c r="C9" s="193">
        <v>3</v>
      </c>
      <c r="D9" s="288" t="str">
        <f>Ranglijst!C17</f>
        <v>S. van Haaren (Sander)</v>
      </c>
      <c r="E9" s="289"/>
    </row>
    <row r="10" spans="1:6" ht="24" customHeight="1" x14ac:dyDescent="0.3">
      <c r="B10" s="294" t="s">
        <v>69</v>
      </c>
      <c r="C10" s="191">
        <v>1</v>
      </c>
      <c r="D10" s="284" t="str">
        <f>Ranglijst!C10</f>
        <v>P. van Dooren (Piet)</v>
      </c>
      <c r="E10" s="285"/>
    </row>
    <row r="11" spans="1:6" ht="24" customHeight="1" x14ac:dyDescent="0.3">
      <c r="B11" s="295"/>
      <c r="C11" s="192">
        <v>2</v>
      </c>
      <c r="D11" s="286" t="str">
        <f>Ranglijst!C31</f>
        <v>H. J. Snellen Jr. (Hans)</v>
      </c>
      <c r="E11" s="287"/>
    </row>
    <row r="12" spans="1:6" ht="24" customHeight="1" x14ac:dyDescent="0.3">
      <c r="B12" s="296"/>
      <c r="C12" s="193">
        <v>3</v>
      </c>
      <c r="D12" s="300" t="str">
        <f>Ranglijst!C18</f>
        <v>W. Gantvoort (Wilbert)</v>
      </c>
      <c r="E12" s="301"/>
    </row>
    <row r="13" spans="1:6" ht="24" customHeight="1" x14ac:dyDescent="0.3">
      <c r="B13" s="294" t="s">
        <v>70</v>
      </c>
      <c r="C13" s="191">
        <v>1</v>
      </c>
      <c r="D13" s="284" t="str">
        <f>Ranglijst!C11</f>
        <v>M. Sangen (Maurice)</v>
      </c>
      <c r="E13" s="285"/>
    </row>
    <row r="14" spans="1:6" ht="24" customHeight="1" x14ac:dyDescent="0.3">
      <c r="B14" s="295"/>
      <c r="C14" s="192">
        <v>2</v>
      </c>
      <c r="D14" s="286" t="str">
        <f>Ranglijst!C30</f>
        <v>A. Slof (Anton)</v>
      </c>
      <c r="E14" s="287"/>
    </row>
    <row r="15" spans="1:6" ht="24" customHeight="1" x14ac:dyDescent="0.3">
      <c r="B15" s="296"/>
      <c r="C15" s="193">
        <v>3</v>
      </c>
      <c r="D15" s="288" t="str">
        <f>Ranglijst!C19</f>
        <v>J.P. Rens (Jean-Paul)</v>
      </c>
      <c r="E15" s="289"/>
    </row>
    <row r="16" spans="1:6" ht="24" customHeight="1" x14ac:dyDescent="0.3">
      <c r="B16" s="294" t="s">
        <v>71</v>
      </c>
      <c r="C16" s="191">
        <v>1</v>
      </c>
      <c r="D16" s="284" t="str">
        <f>Ranglijst!C12</f>
        <v>A.A. Swart (Tonny)</v>
      </c>
      <c r="E16" s="285"/>
    </row>
    <row r="17" spans="2:5" ht="24" customHeight="1" x14ac:dyDescent="0.3">
      <c r="B17" s="295"/>
      <c r="C17" s="192">
        <v>2</v>
      </c>
      <c r="D17" s="292" t="str">
        <f>Ranglijst!C29</f>
        <v>L.M.C. Keuten (Ludy)</v>
      </c>
      <c r="E17" s="293"/>
    </row>
    <row r="18" spans="2:5" ht="24" customHeight="1" x14ac:dyDescent="0.3">
      <c r="B18" s="296"/>
      <c r="C18" s="193">
        <v>3</v>
      </c>
      <c r="D18" s="288" t="str">
        <f>Ranglijst!C20</f>
        <v>E. Massen (Emil)</v>
      </c>
      <c r="E18" s="289"/>
    </row>
    <row r="19" spans="2:5" ht="24" customHeight="1" x14ac:dyDescent="0.3">
      <c r="B19" s="189"/>
      <c r="C19" s="194"/>
      <c r="D19" s="194"/>
      <c r="E19" s="195"/>
    </row>
    <row r="20" spans="2:5" ht="24" customHeight="1" x14ac:dyDescent="0.3">
      <c r="B20" s="297" t="s">
        <v>95</v>
      </c>
      <c r="C20" s="298"/>
      <c r="D20" s="298"/>
      <c r="E20" s="299"/>
    </row>
    <row r="21" spans="2:5" ht="24" customHeight="1" x14ac:dyDescent="0.3">
      <c r="B21" s="294" t="s">
        <v>72</v>
      </c>
      <c r="C21" s="191">
        <v>1</v>
      </c>
      <c r="D21" s="284" t="str">
        <f>Ranglijst!C13</f>
        <v>J.A. Roelands (Joop)</v>
      </c>
      <c r="E21" s="285"/>
    </row>
    <row r="22" spans="2:5" ht="24" customHeight="1" x14ac:dyDescent="0.3">
      <c r="B22" s="295"/>
      <c r="C22" s="192">
        <v>2</v>
      </c>
      <c r="D22" s="286" t="str">
        <f>Ranglijst!C28</f>
        <v>F.P.  Driessen (Fred)</v>
      </c>
      <c r="E22" s="287"/>
    </row>
    <row r="23" spans="2:5" ht="24" customHeight="1" x14ac:dyDescent="0.3">
      <c r="B23" s="296"/>
      <c r="C23" s="193">
        <v>3</v>
      </c>
      <c r="D23" s="288" t="str">
        <f>Ranglijst!C21</f>
        <v>P. Heutinck (Peter)</v>
      </c>
      <c r="E23" s="289"/>
    </row>
    <row r="24" spans="2:5" ht="24" customHeight="1" x14ac:dyDescent="0.3">
      <c r="B24" s="294" t="s">
        <v>73</v>
      </c>
      <c r="C24" s="191">
        <v>1</v>
      </c>
      <c r="D24" s="284" t="str">
        <f>Ranglijst!C14</f>
        <v>D. Katsis (Dimitri)</v>
      </c>
      <c r="E24" s="285"/>
    </row>
    <row r="25" spans="2:5" ht="24" customHeight="1" x14ac:dyDescent="0.3">
      <c r="B25" s="295"/>
      <c r="C25" s="192">
        <v>2</v>
      </c>
      <c r="D25" s="286" t="str">
        <f>Ranglijst!C27</f>
        <v>F. vd Luijtgaarden (Frans)</v>
      </c>
      <c r="E25" s="287"/>
    </row>
    <row r="26" spans="2:5" ht="24" customHeight="1" x14ac:dyDescent="0.3">
      <c r="B26" s="296"/>
      <c r="C26" s="193">
        <v>3</v>
      </c>
      <c r="D26" s="288" t="str">
        <f>Ranglijst!C22</f>
        <v>P. Schuitema (Peter)</v>
      </c>
      <c r="E26" s="289"/>
    </row>
    <row r="27" spans="2:5" ht="24" customHeight="1" x14ac:dyDescent="0.3">
      <c r="B27" s="294" t="s">
        <v>74</v>
      </c>
      <c r="C27" s="191">
        <v>1</v>
      </c>
      <c r="D27" s="290" t="str">
        <f>Ranglijst!C15</f>
        <v>H. Smink  (Harry)</v>
      </c>
      <c r="E27" s="291"/>
    </row>
    <row r="28" spans="2:5" ht="24" customHeight="1" x14ac:dyDescent="0.3">
      <c r="B28" s="295"/>
      <c r="C28" s="192">
        <v>2</v>
      </c>
      <c r="D28" s="292" t="str">
        <f>Ranglijst!C26</f>
        <v>B. Erends (Berend)</v>
      </c>
      <c r="E28" s="293"/>
    </row>
    <row r="29" spans="2:5" ht="24" customHeight="1" x14ac:dyDescent="0.3">
      <c r="B29" s="296"/>
      <c r="C29" s="193">
        <v>3</v>
      </c>
      <c r="D29" s="288" t="str">
        <f>Ranglijst!C23</f>
        <v>M. v.d. Woude (Marcel)</v>
      </c>
      <c r="E29" s="289"/>
    </row>
    <row r="30" spans="2:5" ht="24" customHeight="1" x14ac:dyDescent="0.3">
      <c r="B30" s="294" t="s">
        <v>75</v>
      </c>
      <c r="C30" s="191">
        <v>1</v>
      </c>
      <c r="D30" s="284" t="str">
        <f>Ranglijst!C16</f>
        <v>J.C.E. Burhenne (Sjeng)</v>
      </c>
      <c r="E30" s="285"/>
    </row>
    <row r="31" spans="2:5" ht="24" customHeight="1" x14ac:dyDescent="0.3">
      <c r="B31" s="295"/>
      <c r="C31" s="192">
        <v>2</v>
      </c>
      <c r="D31" s="286" t="str">
        <f>Ranglijst!C25</f>
        <v>G. ten Lohuis (Gerard)</v>
      </c>
      <c r="E31" s="287"/>
    </row>
    <row r="32" spans="2:5" ht="24" customHeight="1" x14ac:dyDescent="0.3">
      <c r="B32" s="296"/>
      <c r="C32" s="193">
        <v>3</v>
      </c>
      <c r="D32" s="288" t="str">
        <f>Ranglijst!C24</f>
        <v>J. Rodermond (Johan)</v>
      </c>
      <c r="E32" s="289"/>
    </row>
  </sheetData>
  <mergeCells count="34">
    <mergeCell ref="B6:E6"/>
    <mergeCell ref="B7:B9"/>
    <mergeCell ref="D7:E7"/>
    <mergeCell ref="D8:E8"/>
    <mergeCell ref="D9:E9"/>
    <mergeCell ref="B10:B12"/>
    <mergeCell ref="B13:B15"/>
    <mergeCell ref="B30:B32"/>
    <mergeCell ref="B16:B18"/>
    <mergeCell ref="B21:B23"/>
    <mergeCell ref="B24:B26"/>
    <mergeCell ref="B20:E20"/>
    <mergeCell ref="B27:B2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21:E21"/>
    <mergeCell ref="D22:E22"/>
    <mergeCell ref="D23:E23"/>
    <mergeCell ref="D29:E29"/>
    <mergeCell ref="D30:E30"/>
    <mergeCell ref="D31:E31"/>
    <mergeCell ref="D32:E32"/>
    <mergeCell ref="D24:E24"/>
    <mergeCell ref="D25:E25"/>
    <mergeCell ref="D26:E26"/>
    <mergeCell ref="D27:E27"/>
    <mergeCell ref="D28:E28"/>
  </mergeCells>
  <pageMargins left="0.70866141732283472" right="0.31496062992125984" top="0.15748031496062992" bottom="0.35433070866141736" header="0.31496062992125984" footer="0.31496062992125984"/>
  <pageSetup paperSize="9" scale="96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topLeftCell="A4" zoomScaleNormal="100" workbookViewId="0">
      <selection activeCell="C12" sqref="C12"/>
    </sheetView>
  </sheetViews>
  <sheetFormatPr defaultColWidth="9.109375" defaultRowHeight="14.4" x14ac:dyDescent="0.3"/>
  <cols>
    <col min="1" max="1" width="10.5546875" style="125" customWidth="1"/>
    <col min="2" max="2" width="5.44140625" style="125" customWidth="1"/>
    <col min="3" max="3" width="30.6640625" style="125" customWidth="1"/>
    <col min="4" max="9" width="10.109375" style="125" customWidth="1"/>
    <col min="10" max="12" width="9.109375" style="125"/>
    <col min="13" max="13" width="7.6640625" style="125" bestFit="1" customWidth="1"/>
    <col min="14" max="16384" width="9.109375" style="125"/>
  </cols>
  <sheetData>
    <row r="1" spans="1:17" ht="99.9" customHeight="1" x14ac:dyDescent="0.6">
      <c r="A1" s="124"/>
      <c r="I1" s="201" t="str">
        <f>Hfdkw!$A$2</f>
        <v>Hoofdkwalificatie NK Kader 38/2 - Poule indelingen</v>
      </c>
    </row>
    <row r="2" spans="1:17" ht="32.25" customHeight="1" x14ac:dyDescent="0.45">
      <c r="A2" s="126" t="s">
        <v>20</v>
      </c>
      <c r="I2" s="201"/>
    </row>
    <row r="3" spans="1:17" ht="23.25" customHeight="1" x14ac:dyDescent="0.3">
      <c r="D3" s="304" t="s">
        <v>14</v>
      </c>
      <c r="E3" s="305"/>
    </row>
    <row r="4" spans="1:17" ht="25.8" x14ac:dyDescent="0.5">
      <c r="A4" s="128" t="s">
        <v>0</v>
      </c>
      <c r="I4" s="127" t="s">
        <v>7</v>
      </c>
    </row>
    <row r="5" spans="1:17" s="134" customFormat="1" ht="24" customHeight="1" x14ac:dyDescent="0.35">
      <c r="A5" s="129" t="s">
        <v>51</v>
      </c>
      <c r="B5" s="129" t="s">
        <v>3</v>
      </c>
      <c r="C5" s="130" t="s">
        <v>4</v>
      </c>
      <c r="D5" s="131" t="s">
        <v>10</v>
      </c>
      <c r="E5" s="132" t="s">
        <v>13</v>
      </c>
      <c r="F5" s="132" t="s">
        <v>5</v>
      </c>
      <c r="G5" s="132" t="s">
        <v>11</v>
      </c>
      <c r="H5" s="132" t="s">
        <v>12</v>
      </c>
      <c r="I5" s="133" t="s">
        <v>6</v>
      </c>
      <c r="M5" s="306" t="s">
        <v>27</v>
      </c>
      <c r="N5" s="307"/>
      <c r="P5" s="308" t="s">
        <v>6</v>
      </c>
      <c r="Q5" s="307"/>
    </row>
    <row r="6" spans="1:17" s="134" customFormat="1" ht="24" customHeight="1" x14ac:dyDescent="0.35">
      <c r="A6" s="236">
        <v>9</v>
      </c>
      <c r="B6" s="163">
        <v>1</v>
      </c>
      <c r="C6" s="237" t="str">
        <f>Hfdkw!$D$7</f>
        <v>R.G. Kok (Rob)</v>
      </c>
      <c r="D6" s="238">
        <f>IF($D$14="","",D14+D17)</f>
        <v>2</v>
      </c>
      <c r="E6" s="239">
        <f>IF($D$14="","",E14+E17)</f>
        <v>220</v>
      </c>
      <c r="F6" s="239">
        <f>IF($D$14="","",F14+F17)</f>
        <v>20</v>
      </c>
      <c r="G6" s="167">
        <f>IF(F6="","",E6/F6)</f>
        <v>11</v>
      </c>
      <c r="H6" s="167">
        <f>IF(L6&gt;0,L6," ")</f>
        <v>13.461538461538462</v>
      </c>
      <c r="I6" s="240">
        <f>IF(P6=0,"",LARGE(P6:Q6,1))</f>
        <v>86</v>
      </c>
      <c r="L6" s="272">
        <f>MAX(M6:N6)</f>
        <v>13.461538461538462</v>
      </c>
      <c r="M6" s="137" t="str">
        <f>H14</f>
        <v/>
      </c>
      <c r="N6" s="138">
        <f>H17</f>
        <v>13.461538461538462</v>
      </c>
      <c r="P6" s="139">
        <f>I14</f>
        <v>21</v>
      </c>
      <c r="Q6" s="140">
        <f>I17</f>
        <v>86</v>
      </c>
    </row>
    <row r="7" spans="1:17" s="134" customFormat="1" ht="24" customHeight="1" x14ac:dyDescent="0.35">
      <c r="A7" s="141" t="s">
        <v>49</v>
      </c>
      <c r="B7" s="142">
        <v>2</v>
      </c>
      <c r="C7" s="135" t="str">
        <f>Hfdkw!$D$8</f>
        <v>F.P.M. Koolen (Frans)</v>
      </c>
      <c r="D7" s="143">
        <f>IF($D$11="","",D11+D18)</f>
        <v>0</v>
      </c>
      <c r="E7" s="144">
        <f>IF($D$11="","",E11+E18)</f>
        <v>153</v>
      </c>
      <c r="F7" s="144">
        <f>IF($D$11="","",F11+F18)</f>
        <v>26</v>
      </c>
      <c r="G7" s="145">
        <f>IF(F7="","",E7/F7)</f>
        <v>5.884615384615385</v>
      </c>
      <c r="H7" s="136" t="str">
        <f t="shared" ref="H7:H8" si="0">IF(L7&gt;0,L7," ")</f>
        <v xml:space="preserve"> </v>
      </c>
      <c r="I7" s="146">
        <v>29</v>
      </c>
      <c r="L7" s="272">
        <f t="shared" ref="L7:L8" si="1">MAX(M7:N7)</f>
        <v>0</v>
      </c>
      <c r="M7" s="147" t="str">
        <f>H11</f>
        <v/>
      </c>
      <c r="N7" s="148" t="str">
        <f>H18</f>
        <v/>
      </c>
      <c r="P7" s="149">
        <f>I11</f>
        <v>17</v>
      </c>
      <c r="Q7" s="150">
        <f>I18</f>
        <v>29</v>
      </c>
    </row>
    <row r="8" spans="1:17" s="134" customFormat="1" ht="24" customHeight="1" x14ac:dyDescent="0.35">
      <c r="A8" s="151" t="s">
        <v>34</v>
      </c>
      <c r="B8" s="152">
        <v>3</v>
      </c>
      <c r="C8" s="241" t="str">
        <f>Hfdkw!$D$9</f>
        <v>S. van Haaren (Sander)</v>
      </c>
      <c r="D8" s="153">
        <f>IF($D$11="","",D12+D15)</f>
        <v>4</v>
      </c>
      <c r="E8" s="154">
        <f>IF($D$11="","",E12+E15)</f>
        <v>350</v>
      </c>
      <c r="F8" s="154">
        <f>IF($D$11="","",F12+F15)</f>
        <v>20</v>
      </c>
      <c r="G8" s="155">
        <f>IF(F8="","",E8/F8)</f>
        <v>17.5</v>
      </c>
      <c r="H8" s="242">
        <f t="shared" si="0"/>
        <v>25</v>
      </c>
      <c r="I8" s="156">
        <v>56</v>
      </c>
      <c r="L8" s="272">
        <f t="shared" si="1"/>
        <v>25</v>
      </c>
      <c r="M8" s="157">
        <f>H12</f>
        <v>13.461538461538462</v>
      </c>
      <c r="N8" s="158">
        <f>H15</f>
        <v>25</v>
      </c>
      <c r="P8" s="159">
        <f>I12</f>
        <v>32</v>
      </c>
      <c r="Q8" s="160">
        <f>I15</f>
        <v>56</v>
      </c>
    </row>
    <row r="9" spans="1:17" ht="45" customHeight="1" x14ac:dyDescent="0.5">
      <c r="A9" s="128" t="s">
        <v>8</v>
      </c>
      <c r="D9" s="161" t="s">
        <v>15</v>
      </c>
      <c r="H9" s="162"/>
      <c r="I9" s="127" t="s">
        <v>9</v>
      </c>
    </row>
    <row r="10" spans="1:17" s="134" customFormat="1" ht="24" customHeight="1" x14ac:dyDescent="0.35">
      <c r="A10" s="129" t="s">
        <v>16</v>
      </c>
      <c r="B10" s="129" t="s">
        <v>3</v>
      </c>
      <c r="C10" s="130" t="s">
        <v>4</v>
      </c>
      <c r="D10" s="131" t="s">
        <v>10</v>
      </c>
      <c r="E10" s="132" t="s">
        <v>13</v>
      </c>
      <c r="F10" s="132" t="s">
        <v>5</v>
      </c>
      <c r="G10" s="132" t="s">
        <v>11</v>
      </c>
      <c r="H10" s="132" t="s">
        <v>12</v>
      </c>
      <c r="I10" s="133" t="s">
        <v>6</v>
      </c>
    </row>
    <row r="11" spans="1:17" ht="24" customHeight="1" x14ac:dyDescent="0.35">
      <c r="A11" s="309" t="s">
        <v>17</v>
      </c>
      <c r="B11" s="163">
        <v>2</v>
      </c>
      <c r="C11" s="164" t="str">
        <f>C7</f>
        <v>F.P.M. Koolen (Frans)</v>
      </c>
      <c r="D11" s="165">
        <v>0</v>
      </c>
      <c r="E11" s="166">
        <v>85</v>
      </c>
      <c r="F11" s="166">
        <v>13</v>
      </c>
      <c r="G11" s="167">
        <f>IF(F11="","",E11/F11)</f>
        <v>6.5384615384615383</v>
      </c>
      <c r="H11" s="167" t="str">
        <f>IF((D11=0),"",G11)</f>
        <v/>
      </c>
      <c r="I11" s="168">
        <v>17</v>
      </c>
    </row>
    <row r="12" spans="1:17" ht="24" customHeight="1" x14ac:dyDescent="0.35">
      <c r="A12" s="310"/>
      <c r="B12" s="152">
        <v>3</v>
      </c>
      <c r="C12" s="169" t="str">
        <f>C8</f>
        <v>S. van Haaren (Sander)</v>
      </c>
      <c r="D12" s="170">
        <v>2</v>
      </c>
      <c r="E12" s="171">
        <v>175</v>
      </c>
      <c r="F12" s="171">
        <v>13</v>
      </c>
      <c r="G12" s="155">
        <f>IF(F12="","",E12/F12)</f>
        <v>13.461538461538462</v>
      </c>
      <c r="H12" s="155">
        <f>IF((D12=0),"",G12)</f>
        <v>13.461538461538462</v>
      </c>
      <c r="I12" s="172">
        <v>32</v>
      </c>
    </row>
    <row r="13" spans="1:17" ht="12" customHeight="1" x14ac:dyDescent="0.35">
      <c r="B13" s="173"/>
      <c r="C13" s="134"/>
      <c r="D13" s="173"/>
      <c r="E13" s="173"/>
      <c r="F13" s="173"/>
      <c r="G13" s="174"/>
      <c r="H13" s="175"/>
      <c r="I13" s="173"/>
    </row>
    <row r="14" spans="1:17" ht="24" customHeight="1" x14ac:dyDescent="0.35">
      <c r="A14" s="302" t="s">
        <v>18</v>
      </c>
      <c r="B14" s="163">
        <v>1</v>
      </c>
      <c r="C14" s="164" t="str">
        <f>C6</f>
        <v>R.G. Kok (Rob)</v>
      </c>
      <c r="D14" s="176">
        <v>0</v>
      </c>
      <c r="E14" s="177">
        <v>45</v>
      </c>
      <c r="F14" s="177">
        <v>7</v>
      </c>
      <c r="G14" s="167">
        <f>IF(F14="","",E14/F14)</f>
        <v>6.4285714285714288</v>
      </c>
      <c r="H14" s="167" t="str">
        <f>IF((D14=0),"",G14)</f>
        <v/>
      </c>
      <c r="I14" s="178">
        <v>21</v>
      </c>
    </row>
    <row r="15" spans="1:17" ht="24" customHeight="1" x14ac:dyDescent="0.35">
      <c r="A15" s="303"/>
      <c r="B15" s="152">
        <v>3</v>
      </c>
      <c r="C15" s="169" t="str">
        <f>C8</f>
        <v>S. van Haaren (Sander)</v>
      </c>
      <c r="D15" s="179">
        <v>2</v>
      </c>
      <c r="E15" s="180">
        <v>175</v>
      </c>
      <c r="F15" s="180">
        <v>7</v>
      </c>
      <c r="G15" s="155">
        <f>IF(F15="","",E15/F15)</f>
        <v>25</v>
      </c>
      <c r="H15" s="155">
        <f>IF((D15=0),"",G15)</f>
        <v>25</v>
      </c>
      <c r="I15" s="181">
        <v>56</v>
      </c>
    </row>
    <row r="16" spans="1:17" ht="12" customHeight="1" x14ac:dyDescent="0.35">
      <c r="B16" s="173"/>
      <c r="C16" s="134"/>
      <c r="D16" s="173"/>
      <c r="E16" s="173"/>
      <c r="F16" s="173"/>
      <c r="G16" s="174"/>
      <c r="H16" s="175"/>
      <c r="I16" s="173"/>
    </row>
    <row r="17" spans="1:9" ht="24" customHeight="1" x14ac:dyDescent="0.35">
      <c r="A17" s="302" t="s">
        <v>19</v>
      </c>
      <c r="B17" s="163">
        <v>1</v>
      </c>
      <c r="C17" s="164" t="str">
        <f>C6</f>
        <v>R.G. Kok (Rob)</v>
      </c>
      <c r="D17" s="176">
        <v>2</v>
      </c>
      <c r="E17" s="177">
        <v>175</v>
      </c>
      <c r="F17" s="177">
        <v>13</v>
      </c>
      <c r="G17" s="167">
        <f>IF(F17="","",E17/F17)</f>
        <v>13.461538461538462</v>
      </c>
      <c r="H17" s="167">
        <f>IF((D17=0),"",G17)</f>
        <v>13.461538461538462</v>
      </c>
      <c r="I17" s="178">
        <v>86</v>
      </c>
    </row>
    <row r="18" spans="1:9" ht="24" customHeight="1" x14ac:dyDescent="0.35">
      <c r="A18" s="303"/>
      <c r="B18" s="152">
        <v>2</v>
      </c>
      <c r="C18" s="169" t="str">
        <f>C7</f>
        <v>F.P.M. Koolen (Frans)</v>
      </c>
      <c r="D18" s="179">
        <v>0</v>
      </c>
      <c r="E18" s="180">
        <v>68</v>
      </c>
      <c r="F18" s="180">
        <v>13</v>
      </c>
      <c r="G18" s="155">
        <f>IF(F18="","",E18/F18)</f>
        <v>5.2307692307692308</v>
      </c>
      <c r="H18" s="155" t="str">
        <f>IF((D18=0),"",G18)</f>
        <v/>
      </c>
      <c r="I18" s="181">
        <v>29</v>
      </c>
    </row>
  </sheetData>
  <mergeCells count="6">
    <mergeCell ref="A17:A18"/>
    <mergeCell ref="D3:E3"/>
    <mergeCell ref="M5:N5"/>
    <mergeCell ref="P5:Q5"/>
    <mergeCell ref="A11:A12"/>
    <mergeCell ref="A14:A15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topLeftCell="A4" zoomScaleNormal="100" workbookViewId="0">
      <selection activeCell="C12" sqref="C12"/>
    </sheetView>
  </sheetViews>
  <sheetFormatPr defaultColWidth="9.109375" defaultRowHeight="14.4" x14ac:dyDescent="0.3"/>
  <cols>
    <col min="1" max="1" width="10.5546875" style="3" customWidth="1"/>
    <col min="2" max="2" width="5.44140625" style="3" customWidth="1"/>
    <col min="3" max="3" width="30.6640625" style="3" customWidth="1"/>
    <col min="4" max="9" width="10.109375" style="3" customWidth="1"/>
    <col min="10" max="16384" width="9.109375" style="3"/>
  </cols>
  <sheetData>
    <row r="1" spans="1:17" ht="99.9" customHeight="1" x14ac:dyDescent="0.6">
      <c r="A1" s="28"/>
      <c r="I1" s="201" t="str">
        <f>Hfdkw!A2</f>
        <v>Hoofdkwalificatie NK Kader 38/2 - Poule indelingen</v>
      </c>
    </row>
    <row r="2" spans="1:17" ht="32.25" customHeight="1" x14ac:dyDescent="0.5">
      <c r="A2" s="34" t="s">
        <v>20</v>
      </c>
      <c r="I2" s="5"/>
    </row>
    <row r="3" spans="1:17" ht="23.25" customHeight="1" x14ac:dyDescent="0.3">
      <c r="D3" s="313" t="s">
        <v>14</v>
      </c>
      <c r="E3" s="314"/>
    </row>
    <row r="4" spans="1:17" ht="25.8" x14ac:dyDescent="0.5">
      <c r="A4" s="2" t="s">
        <v>21</v>
      </c>
      <c r="I4" s="5" t="s">
        <v>7</v>
      </c>
    </row>
    <row r="5" spans="1:17" s="1" customFormat="1" ht="24" customHeight="1" x14ac:dyDescent="0.35">
      <c r="A5" s="29" t="s">
        <v>51</v>
      </c>
      <c r="B5" s="29" t="s">
        <v>3</v>
      </c>
      <c r="C5" s="30" t="s">
        <v>4</v>
      </c>
      <c r="D5" s="31" t="s">
        <v>10</v>
      </c>
      <c r="E5" s="32" t="s">
        <v>13</v>
      </c>
      <c r="F5" s="32" t="s">
        <v>5</v>
      </c>
      <c r="G5" s="32" t="s">
        <v>11</v>
      </c>
      <c r="H5" s="32" t="s">
        <v>12</v>
      </c>
      <c r="I5" s="33" t="s">
        <v>6</v>
      </c>
      <c r="M5" s="315" t="s">
        <v>27</v>
      </c>
      <c r="N5" s="316"/>
      <c r="P5" s="317" t="s">
        <v>6</v>
      </c>
      <c r="Q5" s="316"/>
    </row>
    <row r="6" spans="1:17" s="1" customFormat="1" ht="24" customHeight="1" x14ac:dyDescent="0.35">
      <c r="A6" s="121">
        <v>10</v>
      </c>
      <c r="B6" s="14">
        <v>1</v>
      </c>
      <c r="C6" s="60" t="str">
        <f>Hfdkw!$D$10</f>
        <v>P. van Dooren (Piet)</v>
      </c>
      <c r="D6" s="47">
        <f>IF($D$14="","",D14+D17)</f>
        <v>0</v>
      </c>
      <c r="E6" s="48">
        <f>IF($D$14="","",E14+E17)</f>
        <v>254</v>
      </c>
      <c r="F6" s="48">
        <f>IF($D$14="","",F14+F17)</f>
        <v>17</v>
      </c>
      <c r="G6" s="49">
        <f>IF(F6="","",E6/F6)</f>
        <v>14.941176470588236</v>
      </c>
      <c r="H6" s="49" t="str">
        <f>IF(M6="","",LARGE(M6:N6,1))</f>
        <v/>
      </c>
      <c r="I6" s="50">
        <f>IF(P6=0,"",LARGE(P6:Q6,1))</f>
        <v>63</v>
      </c>
      <c r="M6" s="43" t="str">
        <f>H14</f>
        <v/>
      </c>
      <c r="N6" s="44" t="str">
        <f>H17</f>
        <v/>
      </c>
      <c r="P6" s="45">
        <f>I14</f>
        <v>58</v>
      </c>
      <c r="Q6" s="46">
        <f>I17</f>
        <v>63</v>
      </c>
    </row>
    <row r="7" spans="1:17" s="1" customFormat="1" ht="24" customHeight="1" x14ac:dyDescent="0.35">
      <c r="A7" s="122" t="s">
        <v>48</v>
      </c>
      <c r="B7" s="15">
        <v>2</v>
      </c>
      <c r="C7" s="60" t="str">
        <f>Hfdkw!$D$11</f>
        <v>H. J. Snellen Jr. (Hans)</v>
      </c>
      <c r="D7" s="51">
        <f>IF($D$11="","",D11+D18)</f>
        <v>2</v>
      </c>
      <c r="E7" s="52">
        <f>IF($D$11="","",E11+E18)</f>
        <v>316</v>
      </c>
      <c r="F7" s="52">
        <f>IF($D$11="","",F11+F18)</f>
        <v>17</v>
      </c>
      <c r="G7" s="53">
        <f>IF(F7="","",E7/F7)</f>
        <v>18.588235294117649</v>
      </c>
      <c r="H7" s="53" t="str">
        <f>IF(M7="","",LARGE(M7:N7,1))</f>
        <v/>
      </c>
      <c r="I7" s="54">
        <f>IF(P7=0,"",LARGE(P7:Q7,1))</f>
        <v>77</v>
      </c>
      <c r="M7" s="35" t="str">
        <f>H11</f>
        <v/>
      </c>
      <c r="N7" s="36">
        <f>H18</f>
        <v>29.166666666666668</v>
      </c>
      <c r="P7" s="39">
        <f>I11</f>
        <v>42</v>
      </c>
      <c r="Q7" s="40">
        <f>I18</f>
        <v>77</v>
      </c>
    </row>
    <row r="8" spans="1:17" s="1" customFormat="1" ht="24" customHeight="1" x14ac:dyDescent="0.35">
      <c r="A8" s="123" t="s">
        <v>35</v>
      </c>
      <c r="B8" s="16">
        <v>3</v>
      </c>
      <c r="C8" s="60" t="str">
        <f>Hfdkw!$D$12</f>
        <v>W. Gantvoort (Wilbert)</v>
      </c>
      <c r="D8" s="55">
        <f>IF($D$11="","",D12+D15)</f>
        <v>4</v>
      </c>
      <c r="E8" s="56">
        <f>IF($D$11="","",E12+E15)</f>
        <v>350</v>
      </c>
      <c r="F8" s="56">
        <f>IF($D$11="","",F12+F15)</f>
        <v>22</v>
      </c>
      <c r="G8" s="57">
        <f>IF(F8="","",E8/F8)</f>
        <v>15.909090909090908</v>
      </c>
      <c r="H8" s="57">
        <f>IF(M8="","",LARGE(M8:N8,1))</f>
        <v>15.909090909090908</v>
      </c>
      <c r="I8" s="58">
        <f>IF(P8=0,"",LARGE(P8:Q8,1))</f>
        <v>61</v>
      </c>
      <c r="M8" s="37">
        <f>H12</f>
        <v>15.909090909090908</v>
      </c>
      <c r="N8" s="38">
        <f>H15</f>
        <v>15.909090909090908</v>
      </c>
      <c r="P8" s="41">
        <f>I12</f>
        <v>61</v>
      </c>
      <c r="Q8" s="42">
        <f>I15</f>
        <v>50</v>
      </c>
    </row>
    <row r="9" spans="1:17" ht="45" customHeight="1" x14ac:dyDescent="0.5">
      <c r="A9" s="2" t="s">
        <v>8</v>
      </c>
      <c r="D9" s="4" t="s">
        <v>28</v>
      </c>
      <c r="H9" s="18"/>
      <c r="I9" s="5" t="s">
        <v>9</v>
      </c>
    </row>
    <row r="10" spans="1:17" s="1" customFormat="1" ht="24" customHeight="1" x14ac:dyDescent="0.35">
      <c r="A10" s="29" t="s">
        <v>16</v>
      </c>
      <c r="B10" s="29" t="s">
        <v>3</v>
      </c>
      <c r="C10" s="30" t="s">
        <v>4</v>
      </c>
      <c r="D10" s="31" t="s">
        <v>10</v>
      </c>
      <c r="E10" s="32" t="s">
        <v>13</v>
      </c>
      <c r="F10" s="32" t="s">
        <v>5</v>
      </c>
      <c r="G10" s="32" t="s">
        <v>11</v>
      </c>
      <c r="H10" s="32" t="s">
        <v>12</v>
      </c>
      <c r="I10" s="33" t="s">
        <v>6</v>
      </c>
    </row>
    <row r="11" spans="1:17" ht="24" customHeight="1" x14ac:dyDescent="0.35">
      <c r="A11" s="318" t="s">
        <v>17</v>
      </c>
      <c r="B11" s="17">
        <v>2</v>
      </c>
      <c r="C11" s="12" t="str">
        <f>C7</f>
        <v>H. J. Snellen Jr. (Hans)</v>
      </c>
      <c r="D11" s="25">
        <v>0</v>
      </c>
      <c r="E11" s="9">
        <v>141</v>
      </c>
      <c r="F11" s="9">
        <v>11</v>
      </c>
      <c r="G11" s="59">
        <f>IF(F11="","",E11/F11)</f>
        <v>12.818181818181818</v>
      </c>
      <c r="H11" s="59" t="str">
        <f>IF((D11=0),"",G11)</f>
        <v/>
      </c>
      <c r="I11" s="21">
        <v>42</v>
      </c>
    </row>
    <row r="12" spans="1:17" ht="24" customHeight="1" x14ac:dyDescent="0.35">
      <c r="A12" s="319"/>
      <c r="B12" s="16">
        <v>3</v>
      </c>
      <c r="C12" s="13" t="str">
        <f>C8</f>
        <v>W. Gantvoort (Wilbert)</v>
      </c>
      <c r="D12" s="26">
        <v>2</v>
      </c>
      <c r="E12" s="10">
        <v>175</v>
      </c>
      <c r="F12" s="10">
        <v>11</v>
      </c>
      <c r="G12" s="57">
        <f>IF(F12="","",E12/F12)</f>
        <v>15.909090909090908</v>
      </c>
      <c r="H12" s="57">
        <f>IF((D12=0),"",G12)</f>
        <v>15.909090909090908</v>
      </c>
      <c r="I12" s="22">
        <v>61</v>
      </c>
    </row>
    <row r="13" spans="1:17" ht="12" customHeight="1" x14ac:dyDescent="0.35">
      <c r="B13" s="6"/>
      <c r="C13" s="1"/>
      <c r="D13" s="6"/>
      <c r="E13" s="6"/>
      <c r="F13" s="6"/>
      <c r="G13" s="7"/>
      <c r="H13" s="19"/>
      <c r="I13" s="6"/>
    </row>
    <row r="14" spans="1:17" ht="24" customHeight="1" x14ac:dyDescent="0.35">
      <c r="A14" s="311" t="s">
        <v>18</v>
      </c>
      <c r="B14" s="17">
        <v>1</v>
      </c>
      <c r="C14" s="12" t="str">
        <f>C6</f>
        <v>P. van Dooren (Piet)</v>
      </c>
      <c r="D14" s="27">
        <v>0</v>
      </c>
      <c r="E14" s="11">
        <v>121</v>
      </c>
      <c r="F14" s="11">
        <v>11</v>
      </c>
      <c r="G14" s="59">
        <f>IF(F14="","",E14/F14)</f>
        <v>11</v>
      </c>
      <c r="H14" s="59" t="str">
        <f>IF((D14=0),"",G14)</f>
        <v/>
      </c>
      <c r="I14" s="23">
        <v>58</v>
      </c>
    </row>
    <row r="15" spans="1:17" ht="24" customHeight="1" x14ac:dyDescent="0.35">
      <c r="A15" s="312"/>
      <c r="B15" s="16">
        <v>3</v>
      </c>
      <c r="C15" s="13" t="str">
        <f>C8</f>
        <v>W. Gantvoort (Wilbert)</v>
      </c>
      <c r="D15" s="24">
        <v>2</v>
      </c>
      <c r="E15" s="8">
        <v>175</v>
      </c>
      <c r="F15" s="8">
        <v>11</v>
      </c>
      <c r="G15" s="57">
        <f>IF(F15="","",E15/F15)</f>
        <v>15.909090909090908</v>
      </c>
      <c r="H15" s="57">
        <f>IF((D15=0),"",G15)</f>
        <v>15.909090909090908</v>
      </c>
      <c r="I15" s="20">
        <v>50</v>
      </c>
    </row>
    <row r="16" spans="1:17" ht="12" customHeight="1" x14ac:dyDescent="0.35">
      <c r="B16" s="6"/>
      <c r="C16" s="1"/>
      <c r="D16" s="6"/>
      <c r="E16" s="6"/>
      <c r="F16" s="6"/>
      <c r="G16" s="7"/>
      <c r="H16" s="19"/>
      <c r="I16" s="6"/>
    </row>
    <row r="17" spans="1:9" ht="24" customHeight="1" x14ac:dyDescent="0.35">
      <c r="A17" s="311" t="s">
        <v>19</v>
      </c>
      <c r="B17" s="17">
        <v>1</v>
      </c>
      <c r="C17" s="12" t="str">
        <f>C6</f>
        <v>P. van Dooren (Piet)</v>
      </c>
      <c r="D17" s="27">
        <v>0</v>
      </c>
      <c r="E17" s="11">
        <v>133</v>
      </c>
      <c r="F17" s="11">
        <v>6</v>
      </c>
      <c r="G17" s="59">
        <f>IF(F17="","",E17/F17)</f>
        <v>22.166666666666668</v>
      </c>
      <c r="H17" s="59" t="str">
        <f>IF((D17=0),"",G17)</f>
        <v/>
      </c>
      <c r="I17" s="23">
        <v>63</v>
      </c>
    </row>
    <row r="18" spans="1:9" ht="24" customHeight="1" x14ac:dyDescent="0.35">
      <c r="A18" s="312"/>
      <c r="B18" s="16">
        <v>2</v>
      </c>
      <c r="C18" s="13" t="str">
        <f>C7</f>
        <v>H. J. Snellen Jr. (Hans)</v>
      </c>
      <c r="D18" s="24">
        <v>2</v>
      </c>
      <c r="E18" s="8">
        <v>175</v>
      </c>
      <c r="F18" s="8">
        <v>6</v>
      </c>
      <c r="G18" s="57">
        <f>IF(F18="","",E18/F18)</f>
        <v>29.166666666666668</v>
      </c>
      <c r="H18" s="57">
        <f>IF((D18=0),"",G18)</f>
        <v>29.166666666666668</v>
      </c>
      <c r="I18" s="20">
        <v>77</v>
      </c>
    </row>
  </sheetData>
  <mergeCells count="6">
    <mergeCell ref="A17:A18"/>
    <mergeCell ref="D3:E3"/>
    <mergeCell ref="M5:N5"/>
    <mergeCell ref="P5:Q5"/>
    <mergeCell ref="A11:A12"/>
    <mergeCell ref="A14:A15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topLeftCell="A4" zoomScaleNormal="100" workbookViewId="0">
      <selection activeCell="C14" sqref="C14"/>
    </sheetView>
  </sheetViews>
  <sheetFormatPr defaultColWidth="9.109375" defaultRowHeight="14.4" x14ac:dyDescent="0.3"/>
  <cols>
    <col min="1" max="1" width="10.5546875" style="3" customWidth="1"/>
    <col min="2" max="2" width="5.44140625" style="3" customWidth="1"/>
    <col min="3" max="3" width="30.6640625" style="3" customWidth="1"/>
    <col min="4" max="9" width="10.109375" style="3" customWidth="1"/>
    <col min="10" max="16384" width="9.109375" style="3"/>
  </cols>
  <sheetData>
    <row r="1" spans="1:17" ht="99.9" customHeight="1" x14ac:dyDescent="0.6">
      <c r="A1" s="28"/>
      <c r="I1" s="201" t="str">
        <f>Hfdkw!A2</f>
        <v>Hoofdkwalificatie NK Kader 38/2 - Poule indelingen</v>
      </c>
    </row>
    <row r="2" spans="1:17" ht="32.25" customHeight="1" x14ac:dyDescent="0.5">
      <c r="A2" s="34" t="s">
        <v>20</v>
      </c>
      <c r="I2" s="5"/>
    </row>
    <row r="3" spans="1:17" ht="23.25" customHeight="1" x14ac:dyDescent="0.3">
      <c r="D3" s="313" t="s">
        <v>14</v>
      </c>
      <c r="E3" s="314"/>
    </row>
    <row r="4" spans="1:17" ht="25.8" x14ac:dyDescent="0.5">
      <c r="A4" s="2" t="s">
        <v>50</v>
      </c>
      <c r="I4" s="5" t="s">
        <v>7</v>
      </c>
    </row>
    <row r="5" spans="1:17" s="1" customFormat="1" ht="24" customHeight="1" x14ac:dyDescent="0.35">
      <c r="A5" s="29" t="s">
        <v>51</v>
      </c>
      <c r="B5" s="29" t="s">
        <v>3</v>
      </c>
      <c r="C5" s="30" t="s">
        <v>4</v>
      </c>
      <c r="D5" s="31" t="s">
        <v>10</v>
      </c>
      <c r="E5" s="32" t="s">
        <v>13</v>
      </c>
      <c r="F5" s="32" t="s">
        <v>5</v>
      </c>
      <c r="G5" s="32" t="s">
        <v>11</v>
      </c>
      <c r="H5" s="32" t="s">
        <v>12</v>
      </c>
      <c r="I5" s="33" t="s">
        <v>6</v>
      </c>
      <c r="M5" s="315" t="s">
        <v>27</v>
      </c>
      <c r="N5" s="316"/>
      <c r="P5" s="317" t="s">
        <v>6</v>
      </c>
      <c r="Q5" s="316"/>
    </row>
    <row r="6" spans="1:17" s="1" customFormat="1" ht="24" customHeight="1" x14ac:dyDescent="0.35">
      <c r="A6" s="121">
        <v>11</v>
      </c>
      <c r="B6" s="14">
        <v>1</v>
      </c>
      <c r="C6" s="60" t="str">
        <f>Hfdkw!$D$13</f>
        <v>M. Sangen (Maurice)</v>
      </c>
      <c r="D6" s="47">
        <f>IF($D$14="","",D14+D17)</f>
        <v>4</v>
      </c>
      <c r="E6" s="48">
        <f>IF($D$14="","",E14+E17)</f>
        <v>350</v>
      </c>
      <c r="F6" s="48">
        <f>IF($D$14="","",F14+F17)</f>
        <v>19</v>
      </c>
      <c r="G6" s="49">
        <f>IF(F6="","",E6/F6)</f>
        <v>18.421052631578949</v>
      </c>
      <c r="H6" s="49">
        <f>IF(M6="","",LARGE(M6:N6,1))</f>
        <v>29.166666666666668</v>
      </c>
      <c r="I6" s="50">
        <f>IF(P6=0,"",LARGE(P6:Q6,1))</f>
        <v>43</v>
      </c>
      <c r="M6" s="43">
        <f>H14</f>
        <v>29.166666666666668</v>
      </c>
      <c r="N6" s="44">
        <f>H17</f>
        <v>13.461538461538462</v>
      </c>
      <c r="P6" s="45">
        <f>I14</f>
        <v>43</v>
      </c>
      <c r="Q6" s="46">
        <f>I17</f>
        <v>43</v>
      </c>
    </row>
    <row r="7" spans="1:17" s="1" customFormat="1" ht="24" customHeight="1" x14ac:dyDescent="0.35">
      <c r="A7" s="122" t="s">
        <v>47</v>
      </c>
      <c r="B7" s="15">
        <v>2</v>
      </c>
      <c r="C7" s="60" t="str">
        <f>Hfdkw!$D$14</f>
        <v>A. Slof (Anton)</v>
      </c>
      <c r="D7" s="51">
        <f>IF($D$11="","",D11+D18)</f>
        <v>1</v>
      </c>
      <c r="E7" s="52">
        <f>IF($D$11="","",E11+E18)</f>
        <v>245</v>
      </c>
      <c r="F7" s="52">
        <f>IF($D$11="","",F11+F18)</f>
        <v>40</v>
      </c>
      <c r="G7" s="53">
        <f>IF(F7="","",E7/F7)</f>
        <v>6.125</v>
      </c>
      <c r="H7" s="53">
        <f>IF(M7="","",LARGE(M7:N7,1))</f>
        <v>6.4814814814814818</v>
      </c>
      <c r="I7" s="54">
        <f>IF(P7=0,"",LARGE(P7:Q7,1))</f>
        <v>28</v>
      </c>
      <c r="M7" s="35">
        <f>H11</f>
        <v>6.4814814814814818</v>
      </c>
      <c r="N7" s="36" t="str">
        <f>H18</f>
        <v/>
      </c>
      <c r="P7" s="39">
        <f>I11</f>
        <v>28</v>
      </c>
      <c r="Q7" s="40">
        <f>I18</f>
        <v>14</v>
      </c>
    </row>
    <row r="8" spans="1:17" s="1" customFormat="1" ht="24" customHeight="1" x14ac:dyDescent="0.35">
      <c r="A8" s="123" t="s">
        <v>36</v>
      </c>
      <c r="B8" s="16">
        <v>3</v>
      </c>
      <c r="C8" s="60" t="str">
        <f>Hfdkw!$D$15</f>
        <v>J.P. Rens (Jean-Paul)</v>
      </c>
      <c r="D8" s="55">
        <f>IF($D$11="","",D12+D15)</f>
        <v>1</v>
      </c>
      <c r="E8" s="56">
        <f>IF($D$11="","",E12+E15)</f>
        <v>259</v>
      </c>
      <c r="F8" s="56">
        <f>IF($D$11="","",F12+F15)</f>
        <v>33</v>
      </c>
      <c r="G8" s="57">
        <f>IF(F8="","",E8/F8)</f>
        <v>7.8484848484848486</v>
      </c>
      <c r="H8" s="57">
        <f>IF(M8="","",LARGE(M8:N8,1))</f>
        <v>6.4814814814814818</v>
      </c>
      <c r="I8" s="58">
        <f>IF(P8=0,"",LARGE(P8:Q8,1))</f>
        <v>39</v>
      </c>
      <c r="M8" s="37">
        <f>H12</f>
        <v>6.4814814814814818</v>
      </c>
      <c r="N8" s="38" t="str">
        <f>H15</f>
        <v/>
      </c>
      <c r="P8" s="41">
        <f>I12</f>
        <v>27</v>
      </c>
      <c r="Q8" s="42">
        <f>I15</f>
        <v>39</v>
      </c>
    </row>
    <row r="9" spans="1:17" ht="45" customHeight="1" x14ac:dyDescent="0.5">
      <c r="A9" s="2" t="s">
        <v>8</v>
      </c>
      <c r="D9" s="4" t="s">
        <v>29</v>
      </c>
      <c r="H9" s="18"/>
      <c r="I9" s="5" t="s">
        <v>9</v>
      </c>
    </row>
    <row r="10" spans="1:17" s="1" customFormat="1" ht="24" customHeight="1" x14ac:dyDescent="0.35">
      <c r="A10" s="29" t="s">
        <v>16</v>
      </c>
      <c r="B10" s="29" t="s">
        <v>3</v>
      </c>
      <c r="C10" s="30" t="s">
        <v>4</v>
      </c>
      <c r="D10" s="31" t="s">
        <v>10</v>
      </c>
      <c r="E10" s="32" t="s">
        <v>13</v>
      </c>
      <c r="F10" s="32" t="s">
        <v>5</v>
      </c>
      <c r="G10" s="32" t="s">
        <v>11</v>
      </c>
      <c r="H10" s="32" t="s">
        <v>12</v>
      </c>
      <c r="I10" s="33" t="s">
        <v>6</v>
      </c>
    </row>
    <row r="11" spans="1:17" ht="24" customHeight="1" x14ac:dyDescent="0.35">
      <c r="A11" s="318" t="s">
        <v>17</v>
      </c>
      <c r="B11" s="17">
        <v>2</v>
      </c>
      <c r="C11" s="12" t="str">
        <f>C7</f>
        <v>A. Slof (Anton)</v>
      </c>
      <c r="D11" s="25">
        <v>1</v>
      </c>
      <c r="E11" s="9">
        <v>175</v>
      </c>
      <c r="F11" s="9">
        <v>27</v>
      </c>
      <c r="G11" s="59">
        <f>IF(F11="","",E11/F11)</f>
        <v>6.4814814814814818</v>
      </c>
      <c r="H11" s="59">
        <f>IF((D11=0),"",G11)</f>
        <v>6.4814814814814818</v>
      </c>
      <c r="I11" s="21">
        <v>28</v>
      </c>
    </row>
    <row r="12" spans="1:17" ht="24" customHeight="1" x14ac:dyDescent="0.35">
      <c r="A12" s="319"/>
      <c r="B12" s="16">
        <v>3</v>
      </c>
      <c r="C12" s="13" t="str">
        <f>C8</f>
        <v>J.P. Rens (Jean-Paul)</v>
      </c>
      <c r="D12" s="26">
        <v>1</v>
      </c>
      <c r="E12" s="10">
        <v>175</v>
      </c>
      <c r="F12" s="10">
        <v>27</v>
      </c>
      <c r="G12" s="57">
        <f>IF(F12="","",E12/F12)</f>
        <v>6.4814814814814818</v>
      </c>
      <c r="H12" s="57">
        <f>IF((D12=0),"",G12)</f>
        <v>6.4814814814814818</v>
      </c>
      <c r="I12" s="22">
        <v>27</v>
      </c>
    </row>
    <row r="13" spans="1:17" ht="12" customHeight="1" x14ac:dyDescent="0.35">
      <c r="B13" s="6"/>
      <c r="C13" s="1"/>
      <c r="D13" s="6"/>
      <c r="E13" s="6"/>
      <c r="F13" s="6"/>
      <c r="G13" s="7"/>
      <c r="H13" s="19"/>
      <c r="I13" s="6"/>
    </row>
    <row r="14" spans="1:17" ht="24" customHeight="1" x14ac:dyDescent="0.35">
      <c r="A14" s="311" t="s">
        <v>18</v>
      </c>
      <c r="B14" s="17">
        <v>1</v>
      </c>
      <c r="C14" s="12" t="str">
        <f>C6</f>
        <v>M. Sangen (Maurice)</v>
      </c>
      <c r="D14" s="27">
        <v>2</v>
      </c>
      <c r="E14" s="11">
        <v>175</v>
      </c>
      <c r="F14" s="11">
        <v>6</v>
      </c>
      <c r="G14" s="59">
        <f>IF(F14="","",E14/F14)</f>
        <v>29.166666666666668</v>
      </c>
      <c r="H14" s="59">
        <f>IF((D14=0),"",G14)</f>
        <v>29.166666666666668</v>
      </c>
      <c r="I14" s="23">
        <v>43</v>
      </c>
    </row>
    <row r="15" spans="1:17" ht="24" customHeight="1" x14ac:dyDescent="0.35">
      <c r="A15" s="312"/>
      <c r="B15" s="16">
        <v>3</v>
      </c>
      <c r="C15" s="13" t="str">
        <f>C8</f>
        <v>J.P. Rens (Jean-Paul)</v>
      </c>
      <c r="D15" s="24">
        <v>0</v>
      </c>
      <c r="E15" s="8">
        <v>84</v>
      </c>
      <c r="F15" s="8">
        <v>6</v>
      </c>
      <c r="G15" s="57">
        <f>IF(F15="","",E15/F15)</f>
        <v>14</v>
      </c>
      <c r="H15" s="57" t="str">
        <f>IF((D15=0),"",G15)</f>
        <v/>
      </c>
      <c r="I15" s="20">
        <v>39</v>
      </c>
    </row>
    <row r="16" spans="1:17" ht="12" customHeight="1" x14ac:dyDescent="0.35">
      <c r="B16" s="6"/>
      <c r="C16" s="1"/>
      <c r="D16" s="6"/>
      <c r="E16" s="6"/>
      <c r="F16" s="6"/>
      <c r="G16" s="7"/>
      <c r="H16" s="19"/>
      <c r="I16" s="6"/>
    </row>
    <row r="17" spans="1:9" ht="24" customHeight="1" x14ac:dyDescent="0.35">
      <c r="A17" s="311" t="s">
        <v>19</v>
      </c>
      <c r="B17" s="17">
        <v>1</v>
      </c>
      <c r="C17" s="12" t="str">
        <f>C6</f>
        <v>M. Sangen (Maurice)</v>
      </c>
      <c r="D17" s="27">
        <v>2</v>
      </c>
      <c r="E17" s="11">
        <v>175</v>
      </c>
      <c r="F17" s="11">
        <v>13</v>
      </c>
      <c r="G17" s="59">
        <f>IF(F17="","",E17/F17)</f>
        <v>13.461538461538462</v>
      </c>
      <c r="H17" s="59">
        <f>IF((D17=0),"",G17)</f>
        <v>13.461538461538462</v>
      </c>
      <c r="I17" s="23">
        <v>43</v>
      </c>
    </row>
    <row r="18" spans="1:9" ht="24" customHeight="1" x14ac:dyDescent="0.35">
      <c r="A18" s="312"/>
      <c r="B18" s="16">
        <v>2</v>
      </c>
      <c r="C18" s="13" t="str">
        <f>C7</f>
        <v>A. Slof (Anton)</v>
      </c>
      <c r="D18" s="24">
        <v>0</v>
      </c>
      <c r="E18" s="8">
        <v>70</v>
      </c>
      <c r="F18" s="8">
        <v>13</v>
      </c>
      <c r="G18" s="57">
        <f>IF(F18="","",E18/F18)</f>
        <v>5.384615384615385</v>
      </c>
      <c r="H18" s="57" t="str">
        <f>IF((D18=0),"",G18)</f>
        <v/>
      </c>
      <c r="I18" s="20">
        <v>14</v>
      </c>
    </row>
  </sheetData>
  <mergeCells count="6">
    <mergeCell ref="A17:A18"/>
    <mergeCell ref="D3:E3"/>
    <mergeCell ref="M5:N5"/>
    <mergeCell ref="P5:Q5"/>
    <mergeCell ref="A11:A12"/>
    <mergeCell ref="A14:A15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topLeftCell="A4" zoomScaleNormal="100" workbookViewId="0">
      <selection activeCell="L19" sqref="L19"/>
    </sheetView>
  </sheetViews>
  <sheetFormatPr defaultColWidth="9.109375" defaultRowHeight="14.4" x14ac:dyDescent="0.3"/>
  <cols>
    <col min="1" max="1" width="10.5546875" style="62" customWidth="1"/>
    <col min="2" max="2" width="5.44140625" style="62" customWidth="1"/>
    <col min="3" max="3" width="30.6640625" style="62" customWidth="1"/>
    <col min="4" max="9" width="10.109375" style="62" customWidth="1"/>
    <col min="10" max="16384" width="9.109375" style="62"/>
  </cols>
  <sheetData>
    <row r="1" spans="1:17" ht="99.9" customHeight="1" x14ac:dyDescent="0.6">
      <c r="A1" s="61"/>
      <c r="I1" s="201" t="str">
        <f>Hfdkw!A2</f>
        <v>Hoofdkwalificatie NK Kader 38/2 - Poule indelingen</v>
      </c>
    </row>
    <row r="2" spans="1:17" ht="32.25" customHeight="1" x14ac:dyDescent="0.5">
      <c r="A2" s="63" t="s">
        <v>20</v>
      </c>
      <c r="I2" s="64"/>
    </row>
    <row r="3" spans="1:17" ht="23.25" customHeight="1" x14ac:dyDescent="0.3">
      <c r="D3" s="322" t="s">
        <v>14</v>
      </c>
      <c r="E3" s="323"/>
    </row>
    <row r="4" spans="1:17" ht="25.8" x14ac:dyDescent="0.5">
      <c r="A4" s="65" t="s">
        <v>22</v>
      </c>
      <c r="I4" s="64" t="s">
        <v>7</v>
      </c>
    </row>
    <row r="5" spans="1:17" s="66" customFormat="1" ht="24" customHeight="1" x14ac:dyDescent="0.35">
      <c r="A5" s="29" t="s">
        <v>51</v>
      </c>
      <c r="B5" s="67" t="s">
        <v>3</v>
      </c>
      <c r="C5" s="68" t="s">
        <v>4</v>
      </c>
      <c r="D5" s="69" t="s">
        <v>10</v>
      </c>
      <c r="E5" s="70" t="s">
        <v>13</v>
      </c>
      <c r="F5" s="70" t="s">
        <v>5</v>
      </c>
      <c r="G5" s="70" t="s">
        <v>11</v>
      </c>
      <c r="H5" s="70" t="s">
        <v>12</v>
      </c>
      <c r="I5" s="71" t="s">
        <v>6</v>
      </c>
      <c r="M5" s="324" t="s">
        <v>27</v>
      </c>
      <c r="N5" s="325"/>
      <c r="P5" s="326" t="s">
        <v>6</v>
      </c>
      <c r="Q5" s="325"/>
    </row>
    <row r="6" spans="1:17" s="66" customFormat="1" ht="24" customHeight="1" x14ac:dyDescent="0.35">
      <c r="A6" s="121">
        <v>12</v>
      </c>
      <c r="B6" s="72">
        <v>1</v>
      </c>
      <c r="C6" s="73" t="str">
        <f>Hfdkw!$D$16</f>
        <v>A.A. Swart (Tonny)</v>
      </c>
      <c r="D6" s="74">
        <f>IF($D$14="","",D14+D17)</f>
        <v>4</v>
      </c>
      <c r="E6" s="75">
        <f>IF($D$14="","",E14+E17)</f>
        <v>350</v>
      </c>
      <c r="F6" s="75">
        <f>IF($D$14="","",F14+F17)</f>
        <v>19</v>
      </c>
      <c r="G6" s="76">
        <f>IF(F6="","",E6/F6)</f>
        <v>18.421052631578949</v>
      </c>
      <c r="H6" s="76">
        <f>IF(M6="","",LARGE(M6:N6,1))</f>
        <v>21.875</v>
      </c>
      <c r="I6" s="77">
        <f>IF(P6=0,"",LARGE(P6:Q6,1))</f>
        <v>52</v>
      </c>
      <c r="M6" s="78">
        <f>H14</f>
        <v>15.909090909090908</v>
      </c>
      <c r="N6" s="79">
        <f>H17</f>
        <v>21.875</v>
      </c>
      <c r="P6" s="80">
        <f>I14</f>
        <v>43</v>
      </c>
      <c r="Q6" s="81">
        <f>I17</f>
        <v>52</v>
      </c>
    </row>
    <row r="7" spans="1:17" s="66" customFormat="1" ht="24" customHeight="1" x14ac:dyDescent="0.35">
      <c r="A7" s="122" t="s">
        <v>46</v>
      </c>
      <c r="B7" s="82">
        <v>2</v>
      </c>
      <c r="C7" s="73" t="str">
        <f>Hfdkw!$D$17</f>
        <v>L.M.C. Keuten (Ludy)</v>
      </c>
      <c r="D7" s="83">
        <f>IF($D$11="","",D11+D18)</f>
        <v>0</v>
      </c>
      <c r="E7" s="84">
        <f>IF($D$11="","",E11+E18)</f>
        <v>183</v>
      </c>
      <c r="F7" s="84">
        <f>IF($D$11="","",F11+F18)</f>
        <v>27</v>
      </c>
      <c r="G7" s="85">
        <f>IF(F7="","",E7/F7)</f>
        <v>6.7777777777777777</v>
      </c>
      <c r="H7" s="85" t="str">
        <f>IF(M7="","",LARGE(M7:N7,1))</f>
        <v/>
      </c>
      <c r="I7" s="86">
        <f>IF(P7=0,"",LARGE(P7:Q7,1))</f>
        <v>42</v>
      </c>
      <c r="M7" s="87" t="str">
        <f>H11</f>
        <v/>
      </c>
      <c r="N7" s="88" t="str">
        <f>H18</f>
        <v/>
      </c>
      <c r="P7" s="89">
        <f>I11</f>
        <v>42</v>
      </c>
      <c r="Q7" s="90">
        <f>I18</f>
        <v>20</v>
      </c>
    </row>
    <row r="8" spans="1:17" s="66" customFormat="1" ht="24" customHeight="1" x14ac:dyDescent="0.35">
      <c r="A8" s="123" t="s">
        <v>37</v>
      </c>
      <c r="B8" s="91">
        <v>3</v>
      </c>
      <c r="C8" s="73" t="str">
        <f>Hfdkw!$D$18</f>
        <v>E. Massen (Emil)</v>
      </c>
      <c r="D8" s="92">
        <f>IF($D$11="","",D12+D15)</f>
        <v>2</v>
      </c>
      <c r="E8" s="93">
        <f>IF($D$11="","",E12+E15)</f>
        <v>210</v>
      </c>
      <c r="F8" s="93">
        <f>IF($D$11="","",F12+F15)</f>
        <v>30</v>
      </c>
      <c r="G8" s="94">
        <f>IF(F8="","",E8/F8)</f>
        <v>7</v>
      </c>
      <c r="H8" s="94">
        <f>IF(M8="","",LARGE(M8:N8,1))</f>
        <v>9.2105263157894743</v>
      </c>
      <c r="I8" s="95">
        <f>IF(P8=0,"",LARGE(P8:Q8,1))</f>
        <v>68</v>
      </c>
      <c r="M8" s="96">
        <f>H12</f>
        <v>9.2105263157894743</v>
      </c>
      <c r="N8" s="97" t="str">
        <f>H15</f>
        <v/>
      </c>
      <c r="P8" s="98">
        <f>I12</f>
        <v>68</v>
      </c>
      <c r="Q8" s="99">
        <f>I15</f>
        <v>12</v>
      </c>
    </row>
    <row r="9" spans="1:17" ht="45" customHeight="1" x14ac:dyDescent="0.5">
      <c r="A9" s="65" t="s">
        <v>8</v>
      </c>
      <c r="D9" s="100" t="s">
        <v>30</v>
      </c>
      <c r="H9" s="101"/>
      <c r="I9" s="64" t="s">
        <v>9</v>
      </c>
    </row>
    <row r="10" spans="1:17" s="66" customFormat="1" ht="24" customHeight="1" x14ac:dyDescent="0.35">
      <c r="A10" s="67" t="s">
        <v>16</v>
      </c>
      <c r="B10" s="67" t="s">
        <v>3</v>
      </c>
      <c r="C10" s="68" t="s">
        <v>4</v>
      </c>
      <c r="D10" s="69" t="s">
        <v>10</v>
      </c>
      <c r="E10" s="70" t="s">
        <v>13</v>
      </c>
      <c r="F10" s="70" t="s">
        <v>5</v>
      </c>
      <c r="G10" s="70" t="s">
        <v>11</v>
      </c>
      <c r="H10" s="70" t="s">
        <v>12</v>
      </c>
      <c r="I10" s="71" t="s">
        <v>6</v>
      </c>
    </row>
    <row r="11" spans="1:17" ht="24" customHeight="1" x14ac:dyDescent="0.35">
      <c r="A11" s="327" t="s">
        <v>17</v>
      </c>
      <c r="B11" s="102">
        <v>2</v>
      </c>
      <c r="C11" s="103" t="str">
        <f>C7</f>
        <v>L.M.C. Keuten (Ludy)</v>
      </c>
      <c r="D11" s="104">
        <v>0</v>
      </c>
      <c r="E11" s="105">
        <v>126</v>
      </c>
      <c r="F11" s="105">
        <v>19</v>
      </c>
      <c r="G11" s="106">
        <f>IF(F11="","",E11/F11)</f>
        <v>6.6315789473684212</v>
      </c>
      <c r="H11" s="106" t="str">
        <f>IF((D11=0),"",G11)</f>
        <v/>
      </c>
      <c r="I11" s="107">
        <v>42</v>
      </c>
    </row>
    <row r="12" spans="1:17" ht="24" customHeight="1" x14ac:dyDescent="0.35">
      <c r="A12" s="328"/>
      <c r="B12" s="91">
        <v>3</v>
      </c>
      <c r="C12" s="108" t="str">
        <f>C8</f>
        <v>E. Massen (Emil)</v>
      </c>
      <c r="D12" s="109">
        <v>2</v>
      </c>
      <c r="E12" s="110">
        <v>175</v>
      </c>
      <c r="F12" s="110">
        <v>19</v>
      </c>
      <c r="G12" s="94">
        <f>IF(F12="","",E12/F12)</f>
        <v>9.2105263157894743</v>
      </c>
      <c r="H12" s="94">
        <f>IF((D12=0),"",G12)</f>
        <v>9.2105263157894743</v>
      </c>
      <c r="I12" s="111">
        <v>68</v>
      </c>
    </row>
    <row r="13" spans="1:17" ht="12" customHeight="1" x14ac:dyDescent="0.35">
      <c r="B13" s="112"/>
      <c r="C13" s="66"/>
      <c r="D13" s="112"/>
      <c r="E13" s="112"/>
      <c r="F13" s="112"/>
      <c r="G13" s="113"/>
      <c r="H13" s="114"/>
      <c r="I13" s="112"/>
    </row>
    <row r="14" spans="1:17" ht="24" customHeight="1" x14ac:dyDescent="0.35">
      <c r="A14" s="320" t="s">
        <v>18</v>
      </c>
      <c r="B14" s="102">
        <v>1</v>
      </c>
      <c r="C14" s="103" t="str">
        <f>C6</f>
        <v>A.A. Swart (Tonny)</v>
      </c>
      <c r="D14" s="115">
        <v>2</v>
      </c>
      <c r="E14" s="116">
        <v>175</v>
      </c>
      <c r="F14" s="116">
        <v>11</v>
      </c>
      <c r="G14" s="106">
        <f>IF(F14="","",E14/F14)</f>
        <v>15.909090909090908</v>
      </c>
      <c r="H14" s="106">
        <f>IF((D14=0),"",G14)</f>
        <v>15.909090909090908</v>
      </c>
      <c r="I14" s="117">
        <v>43</v>
      </c>
    </row>
    <row r="15" spans="1:17" ht="24" customHeight="1" x14ac:dyDescent="0.35">
      <c r="A15" s="321"/>
      <c r="B15" s="91">
        <v>3</v>
      </c>
      <c r="C15" s="108" t="str">
        <f>C8</f>
        <v>E. Massen (Emil)</v>
      </c>
      <c r="D15" s="118">
        <v>0</v>
      </c>
      <c r="E15" s="119">
        <v>35</v>
      </c>
      <c r="F15" s="119">
        <v>11</v>
      </c>
      <c r="G15" s="94">
        <f>IF(F15="","",E15/F15)</f>
        <v>3.1818181818181817</v>
      </c>
      <c r="H15" s="94" t="str">
        <f>IF((D15=0),"",G15)</f>
        <v/>
      </c>
      <c r="I15" s="120">
        <v>12</v>
      </c>
    </row>
    <row r="16" spans="1:17" ht="12" customHeight="1" x14ac:dyDescent="0.35">
      <c r="B16" s="112"/>
      <c r="C16" s="66"/>
      <c r="D16" s="112"/>
      <c r="E16" s="112"/>
      <c r="F16" s="112"/>
      <c r="G16" s="113"/>
      <c r="H16" s="114"/>
      <c r="I16" s="112"/>
    </row>
    <row r="17" spans="1:9" ht="24" customHeight="1" x14ac:dyDescent="0.35">
      <c r="A17" s="320" t="s">
        <v>19</v>
      </c>
      <c r="B17" s="102">
        <v>1</v>
      </c>
      <c r="C17" s="103" t="str">
        <f>C6</f>
        <v>A.A. Swart (Tonny)</v>
      </c>
      <c r="D17" s="115">
        <v>2</v>
      </c>
      <c r="E17" s="116">
        <v>175</v>
      </c>
      <c r="F17" s="116">
        <v>8</v>
      </c>
      <c r="G17" s="106">
        <f>IF(F17="","",E17/F17)</f>
        <v>21.875</v>
      </c>
      <c r="H17" s="106">
        <f>IF((D17=0),"",G17)</f>
        <v>21.875</v>
      </c>
      <c r="I17" s="117">
        <v>52</v>
      </c>
    </row>
    <row r="18" spans="1:9" ht="24" customHeight="1" x14ac:dyDescent="0.35">
      <c r="A18" s="321"/>
      <c r="B18" s="91">
        <v>2</v>
      </c>
      <c r="C18" s="108" t="str">
        <f>C7</f>
        <v>L.M.C. Keuten (Ludy)</v>
      </c>
      <c r="D18" s="118">
        <v>0</v>
      </c>
      <c r="E18" s="119">
        <v>57</v>
      </c>
      <c r="F18" s="119">
        <v>8</v>
      </c>
      <c r="G18" s="94">
        <f>IF(F18="","",E18/F18)</f>
        <v>7.125</v>
      </c>
      <c r="H18" s="94" t="str">
        <f>IF((D18=0),"",G18)</f>
        <v/>
      </c>
      <c r="I18" s="120">
        <v>20</v>
      </c>
    </row>
  </sheetData>
  <mergeCells count="6">
    <mergeCell ref="A17:A18"/>
    <mergeCell ref="D3:E3"/>
    <mergeCell ref="M5:N5"/>
    <mergeCell ref="P5:Q5"/>
    <mergeCell ref="A11:A12"/>
    <mergeCell ref="A14:A15"/>
  </mergeCells>
  <pageMargins left="0.70866141732283472" right="0.70866141732283472" top="0.35433070866141736" bottom="0.35433070866141736" header="0.31496062992125984" footer="0.31496062992125984"/>
  <pageSetup paperSize="9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topLeftCell="A4" zoomScaleNormal="100" workbookViewId="0">
      <selection activeCell="K10" sqref="K10"/>
    </sheetView>
  </sheetViews>
  <sheetFormatPr defaultColWidth="9.109375" defaultRowHeight="14.4" x14ac:dyDescent="0.3"/>
  <cols>
    <col min="1" max="1" width="10.5546875" style="3" customWidth="1"/>
    <col min="2" max="2" width="5.44140625" style="3" customWidth="1"/>
    <col min="3" max="3" width="30.6640625" style="3" customWidth="1"/>
    <col min="4" max="9" width="10.109375" style="3" customWidth="1"/>
    <col min="10" max="16384" width="9.109375" style="3"/>
  </cols>
  <sheetData>
    <row r="1" spans="1:17" ht="99.9" customHeight="1" x14ac:dyDescent="0.6">
      <c r="A1" s="28"/>
      <c r="I1" s="201" t="str">
        <f>Hfdkw!A2</f>
        <v>Hoofdkwalificatie NK Kader 38/2 - Poule indelingen</v>
      </c>
    </row>
    <row r="2" spans="1:17" ht="32.25" customHeight="1" x14ac:dyDescent="0.5">
      <c r="A2" s="34" t="s">
        <v>20</v>
      </c>
      <c r="I2" s="5"/>
    </row>
    <row r="3" spans="1:17" ht="23.25" customHeight="1" x14ac:dyDescent="0.3">
      <c r="D3" s="313" t="s">
        <v>14</v>
      </c>
      <c r="E3" s="314"/>
    </row>
    <row r="4" spans="1:17" ht="25.8" x14ac:dyDescent="0.5">
      <c r="A4" s="2" t="s">
        <v>23</v>
      </c>
      <c r="I4" s="5" t="s">
        <v>7</v>
      </c>
    </row>
    <row r="5" spans="1:17" s="1" customFormat="1" ht="24" customHeight="1" x14ac:dyDescent="0.35">
      <c r="A5" s="29" t="s">
        <v>51</v>
      </c>
      <c r="B5" s="29" t="s">
        <v>3</v>
      </c>
      <c r="C5" s="30" t="s">
        <v>4</v>
      </c>
      <c r="D5" s="31" t="s">
        <v>10</v>
      </c>
      <c r="E5" s="32" t="s">
        <v>13</v>
      </c>
      <c r="F5" s="32" t="s">
        <v>5</v>
      </c>
      <c r="G5" s="32" t="s">
        <v>11</v>
      </c>
      <c r="H5" s="32" t="s">
        <v>12</v>
      </c>
      <c r="I5" s="33" t="s">
        <v>6</v>
      </c>
      <c r="M5" s="315" t="s">
        <v>27</v>
      </c>
      <c r="N5" s="316"/>
      <c r="P5" s="317" t="s">
        <v>6</v>
      </c>
      <c r="Q5" s="316"/>
    </row>
    <row r="6" spans="1:17" s="1" customFormat="1" ht="24" customHeight="1" x14ac:dyDescent="0.35">
      <c r="A6" s="121">
        <v>13</v>
      </c>
      <c r="B6" s="14">
        <v>1</v>
      </c>
      <c r="C6" s="60" t="str">
        <f>Hfdkw!$D$21</f>
        <v>J.A. Roelands (Joop)</v>
      </c>
      <c r="D6" s="47">
        <f>IF($D$14="","",D14+D17)</f>
        <v>2</v>
      </c>
      <c r="E6" s="48">
        <f>IF($D$14="","",E14+E17)</f>
        <v>311</v>
      </c>
      <c r="F6" s="48">
        <f>IF($D$14="","",F14+F17)</f>
        <v>18</v>
      </c>
      <c r="G6" s="49">
        <f>IF(F6="","",E6/F6)</f>
        <v>17.277777777777779</v>
      </c>
      <c r="H6" s="49">
        <f>IF(M6="","",LARGE(M6:N6,1))</f>
        <v>15.909090909090908</v>
      </c>
      <c r="I6" s="50">
        <f>IF(P6=0,"",LARGE(P6:Q6,1))</f>
        <v>80</v>
      </c>
      <c r="M6" s="43">
        <f>H14</f>
        <v>15.909090909090908</v>
      </c>
      <c r="N6" s="44" t="str">
        <f>H17</f>
        <v/>
      </c>
      <c r="P6" s="45">
        <f>I14</f>
        <v>80</v>
      </c>
      <c r="Q6" s="46">
        <f>I17</f>
        <v>48</v>
      </c>
    </row>
    <row r="7" spans="1:17" s="1" customFormat="1" ht="24" customHeight="1" x14ac:dyDescent="0.35">
      <c r="A7" s="122" t="s">
        <v>45</v>
      </c>
      <c r="B7" s="15">
        <v>2</v>
      </c>
      <c r="C7" s="60" t="str">
        <f>Hfdkw!$D$22</f>
        <v>F.P.  Driessen (Fred)</v>
      </c>
      <c r="D7" s="51">
        <f>IF($D$11="","",D11+D18)</f>
        <v>4</v>
      </c>
      <c r="E7" s="52">
        <f>IF($D$11="","",E11+E18)</f>
        <v>350</v>
      </c>
      <c r="F7" s="52">
        <f>IF($D$11="","",F11+F18)</f>
        <v>17</v>
      </c>
      <c r="G7" s="53">
        <f>IF(F7="","",E7/F7)</f>
        <v>20.588235294117649</v>
      </c>
      <c r="H7" s="53">
        <f>IF(M7="","",LARGE(M7:N7,1))</f>
        <v>25</v>
      </c>
      <c r="I7" s="54">
        <f>IF(P7=0,"",LARGE(P7:Q7,1))</f>
        <v>89</v>
      </c>
      <c r="M7" s="35">
        <f>H11</f>
        <v>17.5</v>
      </c>
      <c r="N7" s="36">
        <f>H18</f>
        <v>25</v>
      </c>
      <c r="P7" s="39">
        <f>I11</f>
        <v>54</v>
      </c>
      <c r="Q7" s="40">
        <f>I18</f>
        <v>89</v>
      </c>
    </row>
    <row r="8" spans="1:17" s="1" customFormat="1" ht="24" customHeight="1" x14ac:dyDescent="0.35">
      <c r="A8" s="123" t="s">
        <v>38</v>
      </c>
      <c r="B8" s="16">
        <v>3</v>
      </c>
      <c r="C8" s="60" t="str">
        <f>Hfdkw!$D$23</f>
        <v>P. Heutinck (Peter)</v>
      </c>
      <c r="D8" s="55">
        <f>IF($D$11="","",D12+D15)</f>
        <v>0</v>
      </c>
      <c r="E8" s="56">
        <f>IF($D$11="","",E12+E15)</f>
        <v>297</v>
      </c>
      <c r="F8" s="56">
        <f>IF($D$11="","",F12+F15)</f>
        <v>21</v>
      </c>
      <c r="G8" s="57">
        <f>IF(F8="","",E8/F8)</f>
        <v>14.142857142857142</v>
      </c>
      <c r="H8" s="57" t="str">
        <f>IF(M8="","",LARGE(M8:N8,1))</f>
        <v/>
      </c>
      <c r="I8" s="58">
        <f>IF(P8=0,"",LARGE(P8:Q8,1))</f>
        <v>91</v>
      </c>
      <c r="M8" s="37" t="str">
        <f>H12</f>
        <v/>
      </c>
      <c r="N8" s="38" t="str">
        <f>H15</f>
        <v/>
      </c>
      <c r="P8" s="41">
        <f>I12</f>
        <v>73</v>
      </c>
      <c r="Q8" s="42">
        <f>I15</f>
        <v>91</v>
      </c>
    </row>
    <row r="9" spans="1:17" ht="45" customHeight="1" x14ac:dyDescent="0.5">
      <c r="A9" s="2" t="s">
        <v>8</v>
      </c>
      <c r="D9" s="4" t="s">
        <v>15</v>
      </c>
      <c r="H9" s="18"/>
      <c r="I9" s="5" t="s">
        <v>9</v>
      </c>
    </row>
    <row r="10" spans="1:17" s="1" customFormat="1" ht="24" customHeight="1" x14ac:dyDescent="0.35">
      <c r="A10" s="29" t="s">
        <v>16</v>
      </c>
      <c r="B10" s="29" t="s">
        <v>3</v>
      </c>
      <c r="C10" s="30" t="s">
        <v>4</v>
      </c>
      <c r="D10" s="31" t="s">
        <v>10</v>
      </c>
      <c r="E10" s="32" t="s">
        <v>13</v>
      </c>
      <c r="F10" s="32" t="s">
        <v>5</v>
      </c>
      <c r="G10" s="32" t="s">
        <v>11</v>
      </c>
      <c r="H10" s="32" t="s">
        <v>12</v>
      </c>
      <c r="I10" s="33" t="s">
        <v>6</v>
      </c>
    </row>
    <row r="11" spans="1:17" ht="24" customHeight="1" x14ac:dyDescent="0.35">
      <c r="A11" s="318" t="s">
        <v>24</v>
      </c>
      <c r="B11" s="17">
        <v>2</v>
      </c>
      <c r="C11" s="12" t="str">
        <f>C7</f>
        <v>F.P.  Driessen (Fred)</v>
      </c>
      <c r="D11" s="25">
        <v>2</v>
      </c>
      <c r="E11" s="9">
        <v>175</v>
      </c>
      <c r="F11" s="9">
        <v>10</v>
      </c>
      <c r="G11" s="59">
        <f>IF(F11="","",E11/F11)</f>
        <v>17.5</v>
      </c>
      <c r="H11" s="59">
        <f>IF((D11=0),"",G11)</f>
        <v>17.5</v>
      </c>
      <c r="I11" s="21">
        <v>54</v>
      </c>
    </row>
    <row r="12" spans="1:17" ht="24" customHeight="1" x14ac:dyDescent="0.35">
      <c r="A12" s="319"/>
      <c r="B12" s="16">
        <v>3</v>
      </c>
      <c r="C12" s="13" t="str">
        <f>C8</f>
        <v>P. Heutinck (Peter)</v>
      </c>
      <c r="D12" s="26">
        <v>0</v>
      </c>
      <c r="E12" s="10">
        <v>127</v>
      </c>
      <c r="F12" s="10">
        <v>10</v>
      </c>
      <c r="G12" s="57">
        <f>IF(F12="","",E12/F12)</f>
        <v>12.7</v>
      </c>
      <c r="H12" s="57" t="str">
        <f>IF((D12=0),"",G12)</f>
        <v/>
      </c>
      <c r="I12" s="22">
        <v>73</v>
      </c>
    </row>
    <row r="13" spans="1:17" ht="12" customHeight="1" x14ac:dyDescent="0.35">
      <c r="B13" s="6"/>
      <c r="C13" s="1"/>
      <c r="D13" s="6"/>
      <c r="E13" s="6"/>
      <c r="F13" s="6"/>
      <c r="G13" s="7"/>
      <c r="H13" s="19"/>
      <c r="I13" s="6"/>
    </row>
    <row r="14" spans="1:17" ht="24" customHeight="1" x14ac:dyDescent="0.35">
      <c r="A14" s="311" t="s">
        <v>25</v>
      </c>
      <c r="B14" s="17">
        <v>1</v>
      </c>
      <c r="C14" s="12" t="str">
        <f>C6</f>
        <v>J.A. Roelands (Joop)</v>
      </c>
      <c r="D14" s="27">
        <v>2</v>
      </c>
      <c r="E14" s="11">
        <v>175</v>
      </c>
      <c r="F14" s="11">
        <v>11</v>
      </c>
      <c r="G14" s="59">
        <f>IF(F14="","",E14/F14)</f>
        <v>15.909090909090908</v>
      </c>
      <c r="H14" s="59">
        <f>IF((D14=0),"",G14)</f>
        <v>15.909090909090908</v>
      </c>
      <c r="I14" s="23">
        <v>80</v>
      </c>
    </row>
    <row r="15" spans="1:17" ht="24" customHeight="1" x14ac:dyDescent="0.35">
      <c r="A15" s="312"/>
      <c r="B15" s="16">
        <v>3</v>
      </c>
      <c r="C15" s="13" t="str">
        <f>C8</f>
        <v>P. Heutinck (Peter)</v>
      </c>
      <c r="D15" s="24">
        <v>0</v>
      </c>
      <c r="E15" s="8">
        <v>170</v>
      </c>
      <c r="F15" s="8">
        <v>11</v>
      </c>
      <c r="G15" s="57">
        <f>IF(F15="","",E15/F15)</f>
        <v>15.454545454545455</v>
      </c>
      <c r="H15" s="57" t="str">
        <f>IF((D15=0),"",G15)</f>
        <v/>
      </c>
      <c r="I15" s="20">
        <v>91</v>
      </c>
    </row>
    <row r="16" spans="1:17" ht="12" customHeight="1" x14ac:dyDescent="0.35">
      <c r="B16" s="6"/>
      <c r="C16" s="1"/>
      <c r="D16" s="6"/>
      <c r="E16" s="6"/>
      <c r="F16" s="6"/>
      <c r="G16" s="7"/>
      <c r="H16" s="19"/>
      <c r="I16" s="6"/>
    </row>
    <row r="17" spans="1:9" ht="24" customHeight="1" x14ac:dyDescent="0.35">
      <c r="A17" s="311" t="s">
        <v>26</v>
      </c>
      <c r="B17" s="17">
        <v>1</v>
      </c>
      <c r="C17" s="12" t="str">
        <f>C6</f>
        <v>J.A. Roelands (Joop)</v>
      </c>
      <c r="D17" s="27">
        <v>0</v>
      </c>
      <c r="E17" s="11">
        <v>136</v>
      </c>
      <c r="F17" s="11">
        <v>7</v>
      </c>
      <c r="G17" s="59">
        <f>IF(F17="","",E17/F17)</f>
        <v>19.428571428571427</v>
      </c>
      <c r="H17" s="59" t="str">
        <f>IF((D17=0),"",G17)</f>
        <v/>
      </c>
      <c r="I17" s="23">
        <v>48</v>
      </c>
    </row>
    <row r="18" spans="1:9" ht="24" customHeight="1" x14ac:dyDescent="0.35">
      <c r="A18" s="312"/>
      <c r="B18" s="16">
        <v>2</v>
      </c>
      <c r="C18" s="13" t="str">
        <f>C7</f>
        <v>F.P.  Driessen (Fred)</v>
      </c>
      <c r="D18" s="24">
        <v>2</v>
      </c>
      <c r="E18" s="8">
        <v>175</v>
      </c>
      <c r="F18" s="8">
        <v>7</v>
      </c>
      <c r="G18" s="57">
        <f>IF(F18="","",E18/F18)</f>
        <v>25</v>
      </c>
      <c r="H18" s="57">
        <f>IF((D18=0),"",G18)</f>
        <v>25</v>
      </c>
      <c r="I18" s="20">
        <v>89</v>
      </c>
    </row>
  </sheetData>
  <mergeCells count="6">
    <mergeCell ref="A17:A18"/>
    <mergeCell ref="D3:E3"/>
    <mergeCell ref="M5:N5"/>
    <mergeCell ref="P5:Q5"/>
    <mergeCell ref="A11:A12"/>
    <mergeCell ref="A14:A15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topLeftCell="A4" zoomScaleNormal="100" workbookViewId="0">
      <selection activeCell="F21" sqref="F21"/>
    </sheetView>
  </sheetViews>
  <sheetFormatPr defaultColWidth="9.109375" defaultRowHeight="14.4" x14ac:dyDescent="0.3"/>
  <cols>
    <col min="1" max="1" width="10.5546875" style="3" customWidth="1"/>
    <col min="2" max="2" width="5.44140625" style="3" customWidth="1"/>
    <col min="3" max="3" width="30.6640625" style="3" customWidth="1"/>
    <col min="4" max="9" width="10.109375" style="3" customWidth="1"/>
    <col min="10" max="16384" width="9.109375" style="3"/>
  </cols>
  <sheetData>
    <row r="1" spans="1:17" ht="99.9" customHeight="1" x14ac:dyDescent="0.6">
      <c r="A1" s="28"/>
      <c r="I1" s="201" t="str">
        <f>Hfdkw!A2</f>
        <v>Hoofdkwalificatie NK Kader 38/2 - Poule indelingen</v>
      </c>
    </row>
    <row r="2" spans="1:17" ht="32.25" customHeight="1" x14ac:dyDescent="0.5">
      <c r="A2" s="34" t="s">
        <v>20</v>
      </c>
      <c r="I2" s="5"/>
    </row>
    <row r="3" spans="1:17" ht="23.25" customHeight="1" x14ac:dyDescent="0.3">
      <c r="D3" s="313" t="s">
        <v>14</v>
      </c>
      <c r="E3" s="314"/>
    </row>
    <row r="4" spans="1:17" ht="25.8" x14ac:dyDescent="0.5">
      <c r="A4" s="2" t="s">
        <v>32</v>
      </c>
      <c r="I4" s="5" t="s">
        <v>7</v>
      </c>
    </row>
    <row r="5" spans="1:17" s="1" customFormat="1" ht="24" customHeight="1" x14ac:dyDescent="0.35">
      <c r="A5" s="29" t="s">
        <v>51</v>
      </c>
      <c r="B5" s="29" t="s">
        <v>3</v>
      </c>
      <c r="C5" s="30" t="s">
        <v>4</v>
      </c>
      <c r="D5" s="31" t="s">
        <v>10</v>
      </c>
      <c r="E5" s="32" t="s">
        <v>13</v>
      </c>
      <c r="F5" s="32" t="s">
        <v>5</v>
      </c>
      <c r="G5" s="32" t="s">
        <v>11</v>
      </c>
      <c r="H5" s="32" t="s">
        <v>12</v>
      </c>
      <c r="I5" s="33" t="s">
        <v>6</v>
      </c>
      <c r="M5" s="315" t="s">
        <v>27</v>
      </c>
      <c r="N5" s="316"/>
      <c r="P5" s="317" t="s">
        <v>6</v>
      </c>
      <c r="Q5" s="316"/>
    </row>
    <row r="6" spans="1:17" s="1" customFormat="1" ht="24" customHeight="1" x14ac:dyDescent="0.35">
      <c r="A6" s="121">
        <v>14</v>
      </c>
      <c r="B6" s="14">
        <v>1</v>
      </c>
      <c r="C6" s="60" t="str">
        <f>Hfdkw!$D$24</f>
        <v>D. Katsis (Dimitri)</v>
      </c>
      <c r="D6" s="47">
        <f>IF($D$14="","",D14+D17)</f>
        <v>2</v>
      </c>
      <c r="E6" s="48">
        <f>IF($D$14="","",E14+E17)</f>
        <v>332</v>
      </c>
      <c r="F6" s="48">
        <f>IF($D$14="","",F14+F17)</f>
        <v>25</v>
      </c>
      <c r="G6" s="49">
        <f>IF(F6="","",E6/F6)</f>
        <v>13.28</v>
      </c>
      <c r="H6" s="49">
        <v>14.58</v>
      </c>
      <c r="I6" s="50">
        <f>IF(P6=0,"",LARGE(P6:Q6,1))</f>
        <v>82</v>
      </c>
      <c r="M6" s="43" t="str">
        <f>H14</f>
        <v/>
      </c>
      <c r="N6" s="44">
        <f>H17</f>
        <v>14.583333333333334</v>
      </c>
      <c r="P6" s="45">
        <f>I14</f>
        <v>82</v>
      </c>
      <c r="Q6" s="46">
        <f>I17</f>
        <v>53</v>
      </c>
    </row>
    <row r="7" spans="1:17" s="1" customFormat="1" ht="24" customHeight="1" x14ac:dyDescent="0.35">
      <c r="A7" s="122" t="s">
        <v>44</v>
      </c>
      <c r="B7" s="15">
        <v>2</v>
      </c>
      <c r="C7" s="60" t="str">
        <f>Hfdkw!$D$25</f>
        <v>F. vd Luijtgaarden (Frans)</v>
      </c>
      <c r="D7" s="51">
        <f>IF($D$11="","",D11+D18)</f>
        <v>0</v>
      </c>
      <c r="E7" s="52">
        <f>IF($D$11="","",E11+E18)</f>
        <v>203</v>
      </c>
      <c r="F7" s="52">
        <f>IF($D$11="","",F11+F18)</f>
        <v>23</v>
      </c>
      <c r="G7" s="53">
        <f>IF(F7="","",E7/F7)</f>
        <v>8.8260869565217384</v>
      </c>
      <c r="H7" s="53" t="str">
        <f>IF(M7="","",LARGE(M7:N7,1))</f>
        <v/>
      </c>
      <c r="I7" s="54">
        <f>IF(P7=0,"",LARGE(P7:Q7,1))</f>
        <v>35</v>
      </c>
      <c r="M7" s="35" t="str">
        <f>H11</f>
        <v/>
      </c>
      <c r="N7" s="36" t="str">
        <f>H18</f>
        <v/>
      </c>
      <c r="P7" s="39">
        <f>I11</f>
        <v>18</v>
      </c>
      <c r="Q7" s="40">
        <f>I18</f>
        <v>35</v>
      </c>
    </row>
    <row r="8" spans="1:17" s="1" customFormat="1" ht="24" customHeight="1" x14ac:dyDescent="0.35">
      <c r="A8" s="123" t="s">
        <v>39</v>
      </c>
      <c r="B8" s="16">
        <v>3</v>
      </c>
      <c r="C8" s="60" t="str">
        <f>Hfdkw!$D$26</f>
        <v>P. Schuitema (Peter)</v>
      </c>
      <c r="D8" s="55">
        <f>IF($D$11="","",D12+D15)</f>
        <v>4</v>
      </c>
      <c r="E8" s="56">
        <f>IF($D$11="","",E12+E15)</f>
        <v>350</v>
      </c>
      <c r="F8" s="56">
        <f>IF($D$11="","",F12+F15)</f>
        <v>24</v>
      </c>
      <c r="G8" s="57">
        <f>IF(F8="","",E8/F8)</f>
        <v>14.583333333333334</v>
      </c>
      <c r="H8" s="57">
        <f>IF(M8="","",LARGE(M8:N8,1))</f>
        <v>15.909090909090908</v>
      </c>
      <c r="I8" s="58">
        <f>IF(P8=0,"",LARGE(P8:Q8,1))</f>
        <v>44</v>
      </c>
      <c r="M8" s="37">
        <f>H12</f>
        <v>15.909090909090908</v>
      </c>
      <c r="N8" s="38">
        <f>H15</f>
        <v>13.461538461538462</v>
      </c>
      <c r="P8" s="41">
        <f>I12</f>
        <v>44</v>
      </c>
      <c r="Q8" s="42">
        <f>I15</f>
        <v>38</v>
      </c>
    </row>
    <row r="9" spans="1:17" ht="45" customHeight="1" x14ac:dyDescent="0.5">
      <c r="A9" s="2" t="s">
        <v>8</v>
      </c>
      <c r="D9" s="4" t="s">
        <v>28</v>
      </c>
      <c r="H9" s="18"/>
      <c r="I9" s="5" t="s">
        <v>9</v>
      </c>
    </row>
    <row r="10" spans="1:17" s="1" customFormat="1" ht="24" customHeight="1" x14ac:dyDescent="0.35">
      <c r="A10" s="29" t="s">
        <v>16</v>
      </c>
      <c r="B10" s="29" t="s">
        <v>3</v>
      </c>
      <c r="C10" s="30" t="s">
        <v>4</v>
      </c>
      <c r="D10" s="31" t="s">
        <v>10</v>
      </c>
      <c r="E10" s="32" t="s">
        <v>13</v>
      </c>
      <c r="F10" s="32" t="s">
        <v>5</v>
      </c>
      <c r="G10" s="32" t="s">
        <v>11</v>
      </c>
      <c r="H10" s="32" t="s">
        <v>12</v>
      </c>
      <c r="I10" s="33" t="s">
        <v>6</v>
      </c>
    </row>
    <row r="11" spans="1:17" ht="24" customHeight="1" x14ac:dyDescent="0.35">
      <c r="A11" s="318" t="s">
        <v>24</v>
      </c>
      <c r="B11" s="17">
        <v>2</v>
      </c>
      <c r="C11" s="12" t="str">
        <f>C7</f>
        <v>F. vd Luijtgaarden (Frans)</v>
      </c>
      <c r="D11" s="25">
        <v>0</v>
      </c>
      <c r="E11" s="9">
        <v>82</v>
      </c>
      <c r="F11" s="9">
        <v>11</v>
      </c>
      <c r="G11" s="59">
        <f>IF(F11="","",E11/F11)</f>
        <v>7.4545454545454541</v>
      </c>
      <c r="H11" s="59" t="str">
        <f>IF((D11=0),"",G11)</f>
        <v/>
      </c>
      <c r="I11" s="21">
        <v>18</v>
      </c>
    </row>
    <row r="12" spans="1:17" ht="24" customHeight="1" x14ac:dyDescent="0.35">
      <c r="A12" s="319"/>
      <c r="B12" s="16">
        <v>3</v>
      </c>
      <c r="C12" s="13" t="str">
        <f>C8</f>
        <v>P. Schuitema (Peter)</v>
      </c>
      <c r="D12" s="26">
        <v>2</v>
      </c>
      <c r="E12" s="10">
        <v>175</v>
      </c>
      <c r="F12" s="10">
        <v>11</v>
      </c>
      <c r="G12" s="57">
        <f>IF(F12="","",E12/F12)</f>
        <v>15.909090909090908</v>
      </c>
      <c r="H12" s="57">
        <f>IF((D12=0),"",G12)</f>
        <v>15.909090909090908</v>
      </c>
      <c r="I12" s="22">
        <v>44</v>
      </c>
    </row>
    <row r="13" spans="1:17" ht="12" customHeight="1" x14ac:dyDescent="0.35">
      <c r="B13" s="6"/>
      <c r="C13" s="1"/>
      <c r="D13" s="6"/>
      <c r="E13" s="6"/>
      <c r="F13" s="6"/>
      <c r="G13" s="7"/>
      <c r="H13" s="19"/>
      <c r="I13" s="6"/>
    </row>
    <row r="14" spans="1:17" ht="24" customHeight="1" x14ac:dyDescent="0.35">
      <c r="A14" s="311" t="s">
        <v>25</v>
      </c>
      <c r="B14" s="17">
        <v>1</v>
      </c>
      <c r="C14" s="12" t="str">
        <f>C6</f>
        <v>D. Katsis (Dimitri)</v>
      </c>
      <c r="D14" s="27">
        <v>0</v>
      </c>
      <c r="E14" s="11">
        <v>157</v>
      </c>
      <c r="F14" s="11">
        <v>13</v>
      </c>
      <c r="G14" s="59">
        <f>IF(F14="","",E14/F14)</f>
        <v>12.076923076923077</v>
      </c>
      <c r="H14" s="59" t="str">
        <f>IF((D14=0),"",G14)</f>
        <v/>
      </c>
      <c r="I14" s="23">
        <v>82</v>
      </c>
    </row>
    <row r="15" spans="1:17" ht="24" customHeight="1" x14ac:dyDescent="0.35">
      <c r="A15" s="312"/>
      <c r="B15" s="16">
        <v>3</v>
      </c>
      <c r="C15" s="13" t="str">
        <f>C8</f>
        <v>P. Schuitema (Peter)</v>
      </c>
      <c r="D15" s="24">
        <v>2</v>
      </c>
      <c r="E15" s="8">
        <v>175</v>
      </c>
      <c r="F15" s="8">
        <v>13</v>
      </c>
      <c r="G15" s="57">
        <f>IF(F15="","",E15/F15)</f>
        <v>13.461538461538462</v>
      </c>
      <c r="H15" s="57">
        <f>IF((D15=0),"",G15)</f>
        <v>13.461538461538462</v>
      </c>
      <c r="I15" s="20">
        <v>38</v>
      </c>
    </row>
    <row r="16" spans="1:17" ht="12" customHeight="1" x14ac:dyDescent="0.35">
      <c r="B16" s="6"/>
      <c r="C16" s="1"/>
      <c r="D16" s="6"/>
      <c r="E16" s="6"/>
      <c r="F16" s="6"/>
      <c r="G16" s="7"/>
      <c r="H16" s="19"/>
      <c r="I16" s="6"/>
    </row>
    <row r="17" spans="1:9" ht="24" customHeight="1" x14ac:dyDescent="0.35">
      <c r="A17" s="311" t="s">
        <v>26</v>
      </c>
      <c r="B17" s="17">
        <v>1</v>
      </c>
      <c r="C17" s="12" t="str">
        <f>C6</f>
        <v>D. Katsis (Dimitri)</v>
      </c>
      <c r="D17" s="27">
        <v>2</v>
      </c>
      <c r="E17" s="11">
        <v>175</v>
      </c>
      <c r="F17" s="11">
        <v>12</v>
      </c>
      <c r="G17" s="59">
        <f>IF(F17="","",E17/F17)</f>
        <v>14.583333333333334</v>
      </c>
      <c r="H17" s="59">
        <f>IF((D17=0),"",G17)</f>
        <v>14.583333333333334</v>
      </c>
      <c r="I17" s="23">
        <v>53</v>
      </c>
    </row>
    <row r="18" spans="1:9" ht="24" customHeight="1" x14ac:dyDescent="0.35">
      <c r="A18" s="312"/>
      <c r="B18" s="16">
        <v>2</v>
      </c>
      <c r="C18" s="13" t="str">
        <f>C7</f>
        <v>F. vd Luijtgaarden (Frans)</v>
      </c>
      <c r="D18" s="24">
        <v>0</v>
      </c>
      <c r="E18" s="8">
        <v>121</v>
      </c>
      <c r="F18" s="8">
        <v>12</v>
      </c>
      <c r="G18" s="57">
        <f>IF(F18="","",E18/F18)</f>
        <v>10.083333333333334</v>
      </c>
      <c r="H18" s="57" t="str">
        <f>IF((D18=0),"",G18)</f>
        <v/>
      </c>
      <c r="I18" s="20">
        <v>35</v>
      </c>
    </row>
  </sheetData>
  <mergeCells count="6">
    <mergeCell ref="A17:A18"/>
    <mergeCell ref="D3:E3"/>
    <mergeCell ref="M5:N5"/>
    <mergeCell ref="P5:Q5"/>
    <mergeCell ref="A11:A12"/>
    <mergeCell ref="A14:A15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Q18"/>
  <sheetViews>
    <sheetView topLeftCell="A4" zoomScaleNormal="100" workbookViewId="0">
      <selection activeCell="M16" sqref="M16"/>
    </sheetView>
  </sheetViews>
  <sheetFormatPr defaultColWidth="9.109375" defaultRowHeight="14.4" x14ac:dyDescent="0.3"/>
  <cols>
    <col min="1" max="1" width="10.5546875" style="3" customWidth="1"/>
    <col min="2" max="2" width="5.44140625" style="3" customWidth="1"/>
    <col min="3" max="3" width="30.6640625" style="3" customWidth="1"/>
    <col min="4" max="9" width="10.109375" style="3" customWidth="1"/>
    <col min="10" max="16384" width="9.109375" style="3"/>
  </cols>
  <sheetData>
    <row r="1" spans="1:17" ht="99.9" customHeight="1" x14ac:dyDescent="0.6">
      <c r="A1" s="28"/>
      <c r="I1" s="201" t="str">
        <f>Hfdkw!A2</f>
        <v>Hoofdkwalificatie NK Kader 38/2 - Poule indelingen</v>
      </c>
    </row>
    <row r="2" spans="1:17" ht="32.25" customHeight="1" x14ac:dyDescent="0.45">
      <c r="A2" s="34" t="s">
        <v>20</v>
      </c>
      <c r="I2" s="201"/>
    </row>
    <row r="3" spans="1:17" ht="23.25" customHeight="1" x14ac:dyDescent="0.3">
      <c r="D3" s="313" t="s">
        <v>14</v>
      </c>
      <c r="E3" s="314"/>
    </row>
    <row r="4" spans="1:17" ht="25.8" x14ac:dyDescent="0.5">
      <c r="A4" s="2" t="s">
        <v>31</v>
      </c>
      <c r="I4" s="5" t="s">
        <v>7</v>
      </c>
    </row>
    <row r="5" spans="1:17" s="1" customFormat="1" ht="24" customHeight="1" x14ac:dyDescent="0.35">
      <c r="A5" s="29" t="s">
        <v>51</v>
      </c>
      <c r="B5" s="29" t="s">
        <v>3</v>
      </c>
      <c r="C5" s="30" t="s">
        <v>4</v>
      </c>
      <c r="D5" s="31" t="s">
        <v>10</v>
      </c>
      <c r="E5" s="32" t="s">
        <v>13</v>
      </c>
      <c r="F5" s="32" t="s">
        <v>5</v>
      </c>
      <c r="G5" s="32" t="s">
        <v>11</v>
      </c>
      <c r="H5" s="32" t="s">
        <v>12</v>
      </c>
      <c r="I5" s="33" t="s">
        <v>6</v>
      </c>
      <c r="M5" s="315" t="s">
        <v>27</v>
      </c>
      <c r="N5" s="316"/>
      <c r="P5" s="317" t="s">
        <v>6</v>
      </c>
      <c r="Q5" s="316"/>
    </row>
    <row r="6" spans="1:17" s="1" customFormat="1" ht="24" customHeight="1" x14ac:dyDescent="0.35">
      <c r="A6" s="121">
        <v>15</v>
      </c>
      <c r="B6" s="14">
        <v>1</v>
      </c>
      <c r="C6" s="60" t="str">
        <f>Hfdkw!$D$27</f>
        <v>H. Smink  (Harry)</v>
      </c>
      <c r="D6" s="47">
        <f>IF($D$14="","",D14+D17)</f>
        <v>2</v>
      </c>
      <c r="E6" s="48">
        <f>IF($D$14="","",E14+E17)</f>
        <v>334</v>
      </c>
      <c r="F6" s="48">
        <f>IF($D$14="","",F14+F17)</f>
        <v>30</v>
      </c>
      <c r="G6" s="49">
        <f>IF(F6="","",E6/F6)</f>
        <v>11.133333333333333</v>
      </c>
      <c r="H6" s="49">
        <f>IF(M6="","",LARGE(M6:N6,1))</f>
        <v>11.666666666666666</v>
      </c>
      <c r="I6" s="50">
        <f>IF(P6=0,"",LARGE(P6:Q6,1))</f>
        <v>44</v>
      </c>
      <c r="M6" s="43">
        <f>H14</f>
        <v>11.666666666666666</v>
      </c>
      <c r="N6" s="44" t="str">
        <f>H17</f>
        <v/>
      </c>
      <c r="P6" s="45">
        <f>I14</f>
        <v>36</v>
      </c>
      <c r="Q6" s="46">
        <f>I17</f>
        <v>44</v>
      </c>
    </row>
    <row r="7" spans="1:17" s="1" customFormat="1" ht="24" customHeight="1" x14ac:dyDescent="0.35">
      <c r="A7" s="122" t="s">
        <v>43</v>
      </c>
      <c r="B7" s="15">
        <v>2</v>
      </c>
      <c r="C7" s="60" t="str">
        <f>Hfdkw!$D$28</f>
        <v>B. Erends (Berend)</v>
      </c>
      <c r="D7" s="51">
        <f>IF($D$11="","",D11+D18)</f>
        <v>4</v>
      </c>
      <c r="E7" s="52">
        <f>IF($D$11="","",E11+E18)</f>
        <v>350</v>
      </c>
      <c r="F7" s="52">
        <f>IF($D$11="","",F11+F18)</f>
        <v>29</v>
      </c>
      <c r="G7" s="53">
        <f>IF(F7="","",E7/F7)</f>
        <v>12.068965517241379</v>
      </c>
      <c r="H7" s="53">
        <f>IF(M7="","",LARGE(M7:N7,1))</f>
        <v>12.5</v>
      </c>
      <c r="I7" s="54">
        <f>IF(P7=0,"",LARGE(P7:Q7,1))</f>
        <v>71</v>
      </c>
      <c r="M7" s="35">
        <f>H11</f>
        <v>12.5</v>
      </c>
      <c r="N7" s="36">
        <f>H18</f>
        <v>11.666666666666666</v>
      </c>
      <c r="P7" s="39">
        <f>I11</f>
        <v>71</v>
      </c>
      <c r="Q7" s="40">
        <f>I18</f>
        <v>53</v>
      </c>
    </row>
    <row r="8" spans="1:17" s="1" customFormat="1" ht="24" customHeight="1" x14ac:dyDescent="0.35">
      <c r="A8" s="123" t="s">
        <v>40</v>
      </c>
      <c r="B8" s="16">
        <v>3</v>
      </c>
      <c r="C8" s="60" t="str">
        <f>Hfdkw!$D$29</f>
        <v>M. v.d. Woude (Marcel)</v>
      </c>
      <c r="D8" s="55">
        <f>IF($D$11="","",D12+D15)</f>
        <v>0</v>
      </c>
      <c r="E8" s="56">
        <f>IF($D$11="","",E12+E15)</f>
        <v>172</v>
      </c>
      <c r="F8" s="56">
        <f>IF($D$11="","",F12+F15)</f>
        <v>29</v>
      </c>
      <c r="G8" s="57">
        <f>IF(F8="","",E8/F8)</f>
        <v>5.931034482758621</v>
      </c>
      <c r="H8" s="57" t="str">
        <f>IF(M8="","",LARGE(M8:N8,1))</f>
        <v/>
      </c>
      <c r="I8" s="58">
        <f>IF(P8=0,"",LARGE(P8:Q8,1))</f>
        <v>30</v>
      </c>
      <c r="M8" s="37" t="str">
        <f>H12</f>
        <v/>
      </c>
      <c r="N8" s="38" t="str">
        <f>H15</f>
        <v/>
      </c>
      <c r="P8" s="41">
        <f>I12</f>
        <v>23</v>
      </c>
      <c r="Q8" s="42">
        <f>I15</f>
        <v>30</v>
      </c>
    </row>
    <row r="9" spans="1:17" ht="45" customHeight="1" x14ac:dyDescent="0.5">
      <c r="A9" s="2" t="s">
        <v>8</v>
      </c>
      <c r="D9" s="4" t="s">
        <v>29</v>
      </c>
      <c r="H9" s="18"/>
      <c r="I9" s="5" t="s">
        <v>9</v>
      </c>
    </row>
    <row r="10" spans="1:17" s="1" customFormat="1" ht="24" customHeight="1" x14ac:dyDescent="0.35">
      <c r="A10" s="29" t="s">
        <v>16</v>
      </c>
      <c r="B10" s="29" t="s">
        <v>3</v>
      </c>
      <c r="C10" s="30" t="s">
        <v>4</v>
      </c>
      <c r="D10" s="31" t="s">
        <v>10</v>
      </c>
      <c r="E10" s="32" t="s">
        <v>13</v>
      </c>
      <c r="F10" s="32" t="s">
        <v>5</v>
      </c>
      <c r="G10" s="32" t="s">
        <v>11</v>
      </c>
      <c r="H10" s="32" t="s">
        <v>12</v>
      </c>
      <c r="I10" s="33" t="s">
        <v>6</v>
      </c>
    </row>
    <row r="11" spans="1:17" ht="24" customHeight="1" x14ac:dyDescent="0.35">
      <c r="A11" s="318" t="s">
        <v>24</v>
      </c>
      <c r="B11" s="17">
        <v>2</v>
      </c>
      <c r="C11" s="12" t="str">
        <f>C7</f>
        <v>B. Erends (Berend)</v>
      </c>
      <c r="D11" s="25">
        <v>2</v>
      </c>
      <c r="E11" s="9">
        <v>175</v>
      </c>
      <c r="F11" s="9">
        <v>14</v>
      </c>
      <c r="G11" s="59">
        <f>IF(F11="","",E11/F11)</f>
        <v>12.5</v>
      </c>
      <c r="H11" s="59">
        <f>IF((D11=0),"",G11)</f>
        <v>12.5</v>
      </c>
      <c r="I11" s="21">
        <v>71</v>
      </c>
    </row>
    <row r="12" spans="1:17" ht="24" customHeight="1" x14ac:dyDescent="0.35">
      <c r="A12" s="319"/>
      <c r="B12" s="16">
        <v>3</v>
      </c>
      <c r="C12" s="13" t="str">
        <f>C8</f>
        <v>M. v.d. Woude (Marcel)</v>
      </c>
      <c r="D12" s="26">
        <v>0</v>
      </c>
      <c r="E12" s="10">
        <v>69</v>
      </c>
      <c r="F12" s="10">
        <v>14</v>
      </c>
      <c r="G12" s="57">
        <f>IF(F12="","",E12/F12)</f>
        <v>4.9285714285714288</v>
      </c>
      <c r="H12" s="57" t="str">
        <f>IF((D12=0),"",G12)</f>
        <v/>
      </c>
      <c r="I12" s="22">
        <v>23</v>
      </c>
    </row>
    <row r="13" spans="1:17" ht="12" customHeight="1" x14ac:dyDescent="0.35">
      <c r="B13" s="6"/>
      <c r="C13" s="1"/>
      <c r="D13" s="6"/>
      <c r="E13" s="6"/>
      <c r="F13" s="6"/>
      <c r="G13" s="7"/>
      <c r="H13" s="19"/>
      <c r="I13" s="6"/>
    </row>
    <row r="14" spans="1:17" ht="24" customHeight="1" x14ac:dyDescent="0.35">
      <c r="A14" s="311" t="s">
        <v>25</v>
      </c>
      <c r="B14" s="17">
        <v>1</v>
      </c>
      <c r="C14" s="12" t="str">
        <f>C6</f>
        <v>H. Smink  (Harry)</v>
      </c>
      <c r="D14" s="27">
        <v>2</v>
      </c>
      <c r="E14" s="11">
        <v>175</v>
      </c>
      <c r="F14" s="11">
        <v>15</v>
      </c>
      <c r="G14" s="59">
        <f>IF(F14="","",E14/F14)</f>
        <v>11.666666666666666</v>
      </c>
      <c r="H14" s="59">
        <f>IF((D14=0),"",G14)</f>
        <v>11.666666666666666</v>
      </c>
      <c r="I14" s="23">
        <v>36</v>
      </c>
    </row>
    <row r="15" spans="1:17" ht="24" customHeight="1" x14ac:dyDescent="0.35">
      <c r="A15" s="312"/>
      <c r="B15" s="16">
        <v>3</v>
      </c>
      <c r="C15" s="13" t="str">
        <f>C8</f>
        <v>M. v.d. Woude (Marcel)</v>
      </c>
      <c r="D15" s="24">
        <v>0</v>
      </c>
      <c r="E15" s="8">
        <v>103</v>
      </c>
      <c r="F15" s="8">
        <v>15</v>
      </c>
      <c r="G15" s="57">
        <f>IF(F15="","",E15/F15)</f>
        <v>6.8666666666666663</v>
      </c>
      <c r="H15" s="57" t="str">
        <f>IF((D15=0),"",G15)</f>
        <v/>
      </c>
      <c r="I15" s="20">
        <v>30</v>
      </c>
    </row>
    <row r="16" spans="1:17" ht="12" customHeight="1" x14ac:dyDescent="0.35">
      <c r="B16" s="6"/>
      <c r="C16" s="1"/>
      <c r="D16" s="6"/>
      <c r="E16" s="6"/>
      <c r="F16" s="6"/>
      <c r="G16" s="7"/>
      <c r="H16" s="19"/>
      <c r="I16" s="6"/>
    </row>
    <row r="17" spans="1:9" ht="24" customHeight="1" x14ac:dyDescent="0.35">
      <c r="A17" s="311" t="s">
        <v>26</v>
      </c>
      <c r="B17" s="17">
        <v>1</v>
      </c>
      <c r="C17" s="12" t="str">
        <f>C6</f>
        <v>H. Smink  (Harry)</v>
      </c>
      <c r="D17" s="27">
        <v>0</v>
      </c>
      <c r="E17" s="11">
        <v>159</v>
      </c>
      <c r="F17" s="11">
        <v>15</v>
      </c>
      <c r="G17" s="59">
        <f>IF(F17="","",E17/F17)</f>
        <v>10.6</v>
      </c>
      <c r="H17" s="59" t="str">
        <f>IF((D17=0),"",G17)</f>
        <v/>
      </c>
      <c r="I17" s="23">
        <v>44</v>
      </c>
    </row>
    <row r="18" spans="1:9" ht="24" customHeight="1" x14ac:dyDescent="0.35">
      <c r="A18" s="312"/>
      <c r="B18" s="16">
        <v>2</v>
      </c>
      <c r="C18" s="13" t="str">
        <f>C7</f>
        <v>B. Erends (Berend)</v>
      </c>
      <c r="D18" s="24">
        <v>2</v>
      </c>
      <c r="E18" s="8">
        <v>175</v>
      </c>
      <c r="F18" s="8">
        <v>15</v>
      </c>
      <c r="G18" s="57">
        <f>IF(F18="","",E18/F18)</f>
        <v>11.666666666666666</v>
      </c>
      <c r="H18" s="57">
        <f>IF((D18=0),"",G18)</f>
        <v>11.666666666666666</v>
      </c>
      <c r="I18" s="20">
        <v>53</v>
      </c>
    </row>
  </sheetData>
  <mergeCells count="6">
    <mergeCell ref="A17:A18"/>
    <mergeCell ref="D3:E3"/>
    <mergeCell ref="M5:N5"/>
    <mergeCell ref="P5:Q5"/>
    <mergeCell ref="A11:A12"/>
    <mergeCell ref="A14:A15"/>
  </mergeCells>
  <pageMargins left="0.70866141732283472" right="0.70866141732283472" top="0.35433070866141736" bottom="0.35433070866141736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13</vt:i4>
      </vt:variant>
      <vt:variant>
        <vt:lpstr>Benoemde bereiken</vt:lpstr>
      </vt:variant>
      <vt:variant>
        <vt:i4>9</vt:i4>
      </vt:variant>
    </vt:vector>
  </HeadingPairs>
  <TitlesOfParts>
    <vt:vector size="22" baseType="lpstr">
      <vt:lpstr>Ranglijst</vt:lpstr>
      <vt:lpstr>Hfdkw</vt:lpstr>
      <vt:lpstr>HK p1</vt:lpstr>
      <vt:lpstr>HK p2</vt:lpstr>
      <vt:lpstr>HK p3</vt:lpstr>
      <vt:lpstr>HK p4</vt:lpstr>
      <vt:lpstr>HK p5</vt:lpstr>
      <vt:lpstr>HK p6</vt:lpstr>
      <vt:lpstr>HK p7</vt:lpstr>
      <vt:lpstr>HK p8</vt:lpstr>
      <vt:lpstr>Uitslagen poules</vt:lpstr>
      <vt:lpstr>(Eind)standen poules</vt:lpstr>
      <vt:lpstr>Eindstand</vt:lpstr>
      <vt:lpstr>Hfdkw!Afdrukbereik</vt:lpstr>
      <vt:lpstr>'HK p1'!Afdrukbereik</vt:lpstr>
      <vt:lpstr>'HK p2'!Afdrukbereik</vt:lpstr>
      <vt:lpstr>'HK p3'!Afdrukbereik</vt:lpstr>
      <vt:lpstr>'HK p4'!Afdrukbereik</vt:lpstr>
      <vt:lpstr>'HK p5'!Afdrukbereik</vt:lpstr>
      <vt:lpstr>'HK p6'!Afdrukbereik</vt:lpstr>
      <vt:lpstr>'HK p7'!Afdrukbereik</vt:lpstr>
      <vt:lpstr>'HK p8'!Afdrukbereik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W.J. de Klein</dc:creator>
  <cp:lastModifiedBy>Carambole</cp:lastModifiedBy>
  <cp:lastPrinted>2018-03-17T09:48:55Z</cp:lastPrinted>
  <dcterms:created xsi:type="dcterms:W3CDTF">2017-09-06T18:03:31Z</dcterms:created>
  <dcterms:modified xsi:type="dcterms:W3CDTF">2018-03-17T11:07:19Z</dcterms:modified>
</cp:coreProperties>
</file>